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<sst xmlns="http://schemas.openxmlformats.org/spreadsheetml/2006/main" count="275" uniqueCount="206">
  <si>
    <t>Cím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</si>
  <si>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</si>
  <si>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</si>
  <si>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</si>
  <si>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</si>
  <si>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</si>
  <si>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</si>
  <si>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</si>
  <si>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</si>
  <si>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</si>
  <si>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</si>
  <si>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</si>
  <si>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</si>
  <si>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</si>
  <si>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</si>
  <si>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</si>
  <si>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</si>
  <si>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</si>
  <si>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</si>
  <si>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</si>
  <si>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</si>
  <si>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</si>
  <si>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</si>
  <si>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</si>
  <si>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</si>
  <si>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</si>
  <si>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</si>
  <si>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</si>
  <si>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</si>
  <si>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</si>
  <si>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</si>
  <si>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</si>
  <si>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</si>
  <si>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</si>
  <si>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</si>
  <si>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</si>
  <si>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</si>
  <si>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</si>
  <si>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Eseti pénzbeni ellátás</t>
  </si>
  <si>
    <t>1 3 3</t>
  </si>
  <si>
    <t>Házi szociális gondozás</t>
  </si>
  <si>
    <t>Szociális étkezés</t>
  </si>
  <si>
    <t>1 3 5</t>
  </si>
  <si>
    <t>Családsegítés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</si>
  <si>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</si>
  <si>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</si>
  <si>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</si>
  <si>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</si>
  <si>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</si>
  <si>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</si>
  <si>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</si>
  <si>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</si>
  <si>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</si>
  <si>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</si>
  <si>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</si>
  <si>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</si>
  <si>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</si>
  <si>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</si>
  <si>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</si>
  <si>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</si>
  <si>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 xml:space="preserve">1 5 6 </t>
  </si>
  <si>
    <t>Sport tevékenység</t>
  </si>
  <si>
    <t>1 5 5</t>
  </si>
  <si>
    <t>Egyéb szórakoztató tev.</t>
  </si>
  <si>
    <t xml:space="preserve">1 5 </t>
  </si>
  <si>
    <t>Egyéb feladatok össz.</t>
  </si>
  <si>
    <t>Közutak üzemeltetés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</si>
  <si>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</si>
  <si>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</si>
  <si>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</si>
  <si>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</si>
  <si>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</si>
  <si>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</si>
  <si>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</si>
  <si>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</si>
  <si>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2 2</t>
  </si>
  <si>
    <t>Fogyatékos óvodai ellát.</t>
  </si>
  <si>
    <t xml:space="preserve">2 3 </t>
  </si>
  <si>
    <t>Óvodai int. étkeztetés</t>
  </si>
  <si>
    <t>Óvodai intézményi vagyon</t>
  </si>
  <si>
    <t>3 1</t>
  </si>
  <si>
    <t>Általános iskola nevelés</t>
  </si>
  <si>
    <t xml:space="preserve">3 2 </t>
  </si>
  <si>
    <t>Fogy. Iskolai nevelése</t>
  </si>
  <si>
    <t xml:space="preserve">3 3 </t>
  </si>
  <si>
    <t>Napközis ellátás</t>
  </si>
  <si>
    <t>3 5</t>
  </si>
  <si>
    <t>Iskolai int.vagyon műk.</t>
  </si>
  <si>
    <t>Iskolai ellátás összesen</t>
  </si>
  <si>
    <t>4 1</t>
  </si>
  <si>
    <t>Háziorvosi ellátás</t>
  </si>
  <si>
    <t xml:space="preserve">4 2 </t>
  </si>
  <si>
    <t>Gyermek háziorvosi ell.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</si>
  <si>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</si>
  <si>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</si>
  <si>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</si>
  <si>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</si>
  <si>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</si>
  <si>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</si>
  <si>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</si>
  <si>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</si>
  <si>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</si>
  <si>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</si>
  <si>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</si>
  <si>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</si>
  <si>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</si>
  <si>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</si>
  <si>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</si>
  <si>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Óvodai ellátás összesen</t>
  </si>
  <si>
    <t>Hiv. Önk.Tűzoltóság</t>
  </si>
  <si>
    <t>Polg.Hiv. mindössz.</t>
  </si>
  <si>
    <t>alcím</t>
  </si>
  <si>
    <t>Pénze.</t>
  </si>
  <si>
    <t>Tart.</t>
  </si>
  <si>
    <t>Munka.a.</t>
  </si>
  <si>
    <t>Fejlesz.</t>
  </si>
  <si>
    <t>össz.</t>
  </si>
  <si>
    <t>fejl.kiad.</t>
  </si>
  <si>
    <t>Hitel</t>
  </si>
  <si>
    <t>3 4</t>
  </si>
  <si>
    <t>1000 Ft-ban</t>
  </si>
  <si>
    <t>Szoc. étk. közvetett költség</t>
  </si>
  <si>
    <t>Szociális étkezés összesen</t>
  </si>
  <si>
    <t>közvetett költség</t>
  </si>
  <si>
    <t>Települési hulladék kez.összesen</t>
  </si>
  <si>
    <t>Közvetett költség</t>
  </si>
  <si>
    <t xml:space="preserve">Város és községrend. össz. </t>
  </si>
  <si>
    <t xml:space="preserve">Közutak üzemeltetése össz. </t>
  </si>
  <si>
    <t>Saját ingatlan haszn. összesen</t>
  </si>
  <si>
    <t>Önkéntes tűzoltóság össz.</t>
  </si>
  <si>
    <t>Önk. int. ell. összesen:</t>
  </si>
  <si>
    <t>Egyéb szórakozt. tev. összesen:</t>
  </si>
  <si>
    <t>Óvodai int. étkezés összesen:</t>
  </si>
  <si>
    <t>Óvodai int. vagyon összesen:</t>
  </si>
  <si>
    <t>Iskolai int. étkezés összesen:</t>
  </si>
  <si>
    <t>Iskolai int. vagyon összesen:</t>
  </si>
  <si>
    <t>Anya és gyermekvéd. összesen:</t>
  </si>
  <si>
    <t>Kiegészítő alapell. összesen:</t>
  </si>
  <si>
    <t>Háziorvosi ellátás összesen:</t>
  </si>
  <si>
    <t>Költség</t>
  </si>
  <si>
    <t xml:space="preserve">Műv.Központ és Könyvtár össz. </t>
  </si>
  <si>
    <t>1 1 2</t>
  </si>
  <si>
    <t>Város és községr. mód. előir.</t>
  </si>
  <si>
    <t>Szennyvízkezelés mód. előir.</t>
  </si>
  <si>
    <t>Pótelőirányzat</t>
  </si>
  <si>
    <t>Település üzem. módosított előir.-</t>
  </si>
  <si>
    <t>Rendszeres  szoc. pénzbeni ellát.</t>
  </si>
  <si>
    <t>Módosított előirányzat</t>
  </si>
  <si>
    <t>1 3 4</t>
  </si>
  <si>
    <t>1 3 6</t>
  </si>
  <si>
    <t>Eseti pénzbeni szoc. ellátás</t>
  </si>
  <si>
    <t>Eseti pénzbeni gyermekvédelmi ell.</t>
  </si>
  <si>
    <t>Szociális ellát. mód. előir. össz.</t>
  </si>
  <si>
    <t xml:space="preserve">Sport. tev. mód. előir. </t>
  </si>
  <si>
    <t>Egyéb felad. mód. előir. össz.,</t>
  </si>
  <si>
    <t>Kisebbségi Önk. mód. előir-.</t>
  </si>
  <si>
    <t>Egyéb szórakozt. tev. mód. előir.</t>
  </si>
  <si>
    <t>Polg. hiv. mód. előir. összesen</t>
  </si>
  <si>
    <t>Iskolai ellátás mód. előir. össz.</t>
  </si>
  <si>
    <t xml:space="preserve">Egészségügyi ellát. mód. előir. </t>
  </si>
  <si>
    <t>Részben önáűlló. mód. előir. ösz.</t>
  </si>
  <si>
    <t>Polg. Hiv. mindössz.</t>
  </si>
  <si>
    <t>Pótelőirányzat mindösszesen</t>
  </si>
  <si>
    <t>Helyi közutak létesítése mód.</t>
  </si>
  <si>
    <t>Családsegítés módosított előirányzat</t>
  </si>
  <si>
    <t>Saját ingatlan hszn. módosított ei.</t>
  </si>
  <si>
    <t xml:space="preserve">Eseti pénzbeni. ell. módosított </t>
  </si>
  <si>
    <t>Óvodai nevelés</t>
  </si>
  <si>
    <t xml:space="preserve">Óvodai nevelés módosított előir. </t>
  </si>
  <si>
    <t>Óvodai ellátás össz. mód. előir.</t>
  </si>
  <si>
    <t>Könyvtári felad. módosított előir.</t>
  </si>
  <si>
    <t xml:space="preserve">Műv.K. és Könyvtár módosított </t>
  </si>
  <si>
    <t xml:space="preserve">Igazgatási tev. mód. előir. </t>
  </si>
  <si>
    <t>Helyi közutak létesítése mód.előir.</t>
  </si>
  <si>
    <t xml:space="preserve">Önk.int. Ell. Mód előir. </t>
  </si>
  <si>
    <t>Fogyatékos óvodai ellát.mód. ei.</t>
  </si>
  <si>
    <t>Óvodai int. étkezés mód.ei.</t>
  </si>
  <si>
    <t>Fogy. Iskolai nevelése mód.ei.</t>
  </si>
  <si>
    <t>Iskolai int. étkezés mód.ei.</t>
  </si>
  <si>
    <t>Napközis ellátás mód.ei.</t>
  </si>
  <si>
    <t>Művelődési Központ mód.ei.</t>
  </si>
  <si>
    <t>Munkahelyi vendéglátás mód.ei.</t>
  </si>
  <si>
    <t>Gazdasági és tert.fejl. mód.ei</t>
  </si>
  <si>
    <t>1 5 9</t>
  </si>
  <si>
    <t>Finanszírozási műveletek mód.ei.</t>
  </si>
  <si>
    <t>Finanszírozási műveletek pótelőir.</t>
  </si>
  <si>
    <t>Egészségügyi egyéb fel mód.ei</t>
  </si>
  <si>
    <t>Munkahelyi vendégl. összesen</t>
  </si>
  <si>
    <t xml:space="preserve">Pótelőirányzat </t>
  </si>
  <si>
    <t>Iskolai int. Vagyon mód. Előir.</t>
  </si>
  <si>
    <t>Önkéntes tü. módosított előirányzat</t>
  </si>
  <si>
    <t>Katasztrófa véd. mód. előirányzat</t>
  </si>
  <si>
    <t>törleszt.</t>
  </si>
  <si>
    <t>Népszavazás pótelőir. és módosított</t>
  </si>
  <si>
    <t xml:space="preserve">Köztemető  fennt. össz. </t>
  </si>
  <si>
    <t>Gazdasági és terület fejl.</t>
  </si>
  <si>
    <t>Iskolai intézményi étkezés</t>
  </si>
  <si>
    <t>Kiegészítő alapellátás</t>
  </si>
  <si>
    <t>Települési hull. kezelés mód. előir.</t>
  </si>
  <si>
    <t>Finanszírozás műveletek mód, előír.</t>
  </si>
  <si>
    <t>Kiadások mindösszesen XII. hó</t>
  </si>
  <si>
    <t>Közutak üzemelt. mód. előír.</t>
  </si>
  <si>
    <t>Polgári védelem módossított előir.</t>
  </si>
  <si>
    <t>Háziorvosi szolg. mód. előír.</t>
  </si>
  <si>
    <t>Kiadások mindösszesen X.hó</t>
  </si>
  <si>
    <t xml:space="preserve">4. számú melléklet a 19/2005.(XII.23.) önkormányzati  rendelethez
Rétság Város Önkormányzat 2005. évi módosított költségvetésének  szakfeladatos költségei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</si>
</sst>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3" fontId="11" fillId="0" borderId="15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0" fontId="15" fillId="0" borderId="23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3" fontId="15" fillId="0" borderId="5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18" xfId="0" applyFont="1" applyBorder="1" applyAlignment="1">
      <alignment/>
    </xf>
    <xf numFmtId="3" fontId="12" fillId="0" borderId="18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3" fontId="12" fillId="0" borderId="12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19" xfId="0" applyNumberFormat="1" applyFont="1" applyBorder="1" applyAlignment="1">
      <alignment/>
    </xf>
    <xf numFmtId="0" fontId="13" fillId="0" borderId="18" xfId="0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0" fontId="13" fillId="0" borderId="17" xfId="0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3" fillId="0" borderId="22" xfId="0" applyNumberFormat="1" applyFont="1" applyFill="1" applyBorder="1" applyAlignment="1">
      <alignment/>
    </xf>
    <xf numFmtId="0" fontId="13" fillId="0" borderId="18" xfId="0" applyFont="1" applyBorder="1" applyAlignment="1">
      <alignment/>
    </xf>
    <xf numFmtId="3" fontId="13" fillId="0" borderId="18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0" fontId="18" fillId="0" borderId="17" xfId="0" applyFont="1" applyBorder="1" applyAlignment="1">
      <alignment/>
    </xf>
    <xf numFmtId="0" fontId="15" fillId="0" borderId="18" xfId="0" applyFont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3" fontId="15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3" fontId="15" fillId="0" borderId="18" xfId="0" applyNumberFormat="1" applyFont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3" fontId="13" fillId="0" borderId="25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5" fillId="0" borderId="24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26" xfId="0" applyNumberFormat="1" applyFont="1" applyBorder="1" applyAlignment="1">
      <alignment/>
    </xf>
    <xf numFmtId="0" fontId="13" fillId="2" borderId="3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5" xfId="0" applyFont="1" applyBorder="1" applyAlignment="1">
      <alignment/>
    </xf>
    <xf numFmtId="3" fontId="13" fillId="0" borderId="5" xfId="0" applyNumberFormat="1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3" fontId="13" fillId="0" borderId="25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32" xfId="0" applyFont="1" applyBorder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3" fontId="11" fillId="0" borderId="34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0" fontId="13" fillId="2" borderId="36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9" fillId="0" borderId="0" xfId="0" applyFont="1" applyAlignment="1">
      <alignment/>
    </xf>
    <xf numFmtId="3" fontId="12" fillId="0" borderId="13" xfId="0" applyNumberFormat="1" applyFont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0" fontId="11" fillId="0" borderId="4" xfId="0" applyFont="1" applyBorder="1" applyAlignment="1">
      <alignment/>
    </xf>
    <xf numFmtId="3" fontId="13" fillId="0" borderId="19" xfId="0" applyNumberFormat="1" applyFont="1" applyBorder="1" applyAlignment="1">
      <alignment/>
    </xf>
    <xf numFmtId="0" fontId="11" fillId="0" borderId="25" xfId="0" applyFont="1" applyBorder="1" applyAlignment="1">
      <alignment horizontal="left"/>
    </xf>
    <xf numFmtId="0" fontId="13" fillId="2" borderId="38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"/>
  <sheetViews>
    <sheetView tabSelected="1" zoomScale="105" zoomScaleNormal="10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24.421875" style="0" customWidth="1"/>
    <col min="3" max="3" width="12.0039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57421875" style="0" customWidth="1"/>
    <col min="8" max="8" width="7.00390625" style="0" customWidth="1"/>
    <col min="9" max="9" width="8.57421875" style="0" customWidth="1"/>
    <col min="10" max="10" width="7.140625" style="0" customWidth="1"/>
    <col min="11" max="11" width="8.421875" style="0" customWidth="1"/>
    <col min="12" max="12" width="8.57421875" style="0" customWidth="1"/>
    <col min="13" max="13" width="11.140625" style="0" customWidth="1"/>
    <col min="14" max="14" width="8.00390625" style="0" customWidth="1"/>
    <col min="15" max="15" width="7.421875" style="0" customWidth="1"/>
  </cols>
  <sheetData>
    <row r="1" spans="1:14" s="82" customFormat="1" ht="39" customHeight="1">
      <c r="A1" s="179" t="s">
        <v>205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81"/>
    </row>
    <row r="2" spans="1:14" ht="10.5" customHeight="1" thickBot="1">
      <c r="A2" s="24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8" t="s">
        <v>120</v>
      </c>
      <c r="N2" s="28"/>
    </row>
    <row r="3" spans="1:14" s="1" customFormat="1" ht="10.5" customHeight="1" thickBot="1">
      <c r="A3" s="29" t="s">
        <v>0</v>
      </c>
      <c r="B3" s="30" t="s">
        <v>1</v>
      </c>
      <c r="C3" s="178" t="s">
        <v>139</v>
      </c>
      <c r="D3" s="178"/>
      <c r="E3" s="178"/>
      <c r="F3" s="178"/>
      <c r="G3" s="178"/>
      <c r="H3" s="178"/>
      <c r="I3" s="178"/>
      <c r="J3" s="178"/>
      <c r="K3" s="178"/>
      <c r="L3" s="178"/>
      <c r="M3" s="31" t="s">
        <v>139</v>
      </c>
      <c r="N3" s="8"/>
    </row>
    <row r="4" spans="1:14" s="1" customFormat="1" ht="10.5" customHeight="1">
      <c r="A4" s="32" t="s">
        <v>111</v>
      </c>
      <c r="B4" s="33" t="s">
        <v>2</v>
      </c>
      <c r="C4" s="34" t="s">
        <v>3</v>
      </c>
      <c r="D4" s="35" t="s">
        <v>114</v>
      </c>
      <c r="E4" s="36" t="s">
        <v>4</v>
      </c>
      <c r="F4" s="35" t="s">
        <v>5</v>
      </c>
      <c r="G4" s="36" t="s">
        <v>112</v>
      </c>
      <c r="H4" s="35" t="s">
        <v>113</v>
      </c>
      <c r="I4" s="37" t="s">
        <v>14</v>
      </c>
      <c r="J4" s="169" t="s">
        <v>118</v>
      </c>
      <c r="K4" s="35" t="s">
        <v>115</v>
      </c>
      <c r="L4" s="37" t="s">
        <v>117</v>
      </c>
      <c r="M4" s="38" t="s">
        <v>12</v>
      </c>
      <c r="N4" s="8"/>
    </row>
    <row r="5" spans="1:15" s="1" customFormat="1" ht="10.5" customHeight="1" thickBot="1">
      <c r="A5" s="32"/>
      <c r="B5" s="33"/>
      <c r="C5" s="148" t="s">
        <v>7</v>
      </c>
      <c r="D5" s="149" t="s">
        <v>8</v>
      </c>
      <c r="E5" s="150" t="s">
        <v>6</v>
      </c>
      <c r="F5" s="149" t="s">
        <v>9</v>
      </c>
      <c r="G5" s="150" t="s">
        <v>10</v>
      </c>
      <c r="H5" s="149"/>
      <c r="I5" s="32" t="s">
        <v>15</v>
      </c>
      <c r="J5" s="170" t="s">
        <v>192</v>
      </c>
      <c r="K5" s="149" t="s">
        <v>6</v>
      </c>
      <c r="L5" s="32" t="s">
        <v>116</v>
      </c>
      <c r="M5" s="38" t="s">
        <v>11</v>
      </c>
      <c r="N5" s="8"/>
      <c r="O5" s="4"/>
    </row>
    <row r="6" spans="1:14" s="2" customFormat="1" ht="10.5" customHeight="1">
      <c r="A6" s="104" t="s">
        <v>24</v>
      </c>
      <c r="B6" s="105" t="s">
        <v>57</v>
      </c>
      <c r="C6" s="106">
        <v>67516</v>
      </c>
      <c r="D6" s="106">
        <v>20985</v>
      </c>
      <c r="E6" s="106">
        <v>13468</v>
      </c>
      <c r="F6" s="106"/>
      <c r="G6" s="106"/>
      <c r="H6" s="106"/>
      <c r="I6" s="106">
        <f>SUM(C6:H6)</f>
        <v>101969</v>
      </c>
      <c r="J6" s="106"/>
      <c r="K6" s="106"/>
      <c r="L6" s="106">
        <f>J6+K6</f>
        <v>0</v>
      </c>
      <c r="M6" s="107">
        <f>I6+L6</f>
        <v>101969</v>
      </c>
      <c r="N6" s="7"/>
    </row>
    <row r="7" spans="1:14" s="3" customFormat="1" ht="10.5" customHeight="1">
      <c r="A7" s="49"/>
      <c r="B7" s="50" t="s">
        <v>144</v>
      </c>
      <c r="C7" s="51"/>
      <c r="D7" s="51"/>
      <c r="E7" s="51">
        <v>496</v>
      </c>
      <c r="F7" s="51"/>
      <c r="G7" s="51"/>
      <c r="H7" s="51"/>
      <c r="I7" s="51">
        <f>SUM(C7:H7)</f>
        <v>496</v>
      </c>
      <c r="J7" s="51"/>
      <c r="K7" s="51"/>
      <c r="L7" s="51"/>
      <c r="M7" s="52">
        <f>I7+L7</f>
        <v>496</v>
      </c>
      <c r="N7" s="6"/>
    </row>
    <row r="8" spans="1:14" s="2" customFormat="1" ht="10.5" customHeight="1" thickBot="1">
      <c r="A8" s="109"/>
      <c r="B8" s="110" t="s">
        <v>172</v>
      </c>
      <c r="C8" s="111">
        <f>SUM(C6:C7)</f>
        <v>67516</v>
      </c>
      <c r="D8" s="111">
        <f aca="true" t="shared" si="0" ref="D8:L8">SUM(D6:D7)</f>
        <v>20985</v>
      </c>
      <c r="E8" s="111">
        <f t="shared" si="0"/>
        <v>13964</v>
      </c>
      <c r="F8" s="111">
        <f t="shared" si="0"/>
        <v>0</v>
      </c>
      <c r="G8" s="111">
        <f t="shared" si="0"/>
        <v>0</v>
      </c>
      <c r="H8" s="111">
        <f t="shared" si="0"/>
        <v>0</v>
      </c>
      <c r="I8" s="111">
        <f t="shared" si="0"/>
        <v>102465</v>
      </c>
      <c r="J8" s="111">
        <f t="shared" si="0"/>
        <v>0</v>
      </c>
      <c r="K8" s="111">
        <f t="shared" si="0"/>
        <v>0</v>
      </c>
      <c r="L8" s="111">
        <f t="shared" si="0"/>
        <v>0</v>
      </c>
      <c r="M8" s="112">
        <f aca="true" t="shared" si="1" ref="M8:M13">I8+L8</f>
        <v>102465</v>
      </c>
      <c r="N8" s="7"/>
    </row>
    <row r="9" spans="1:14" s="2" customFormat="1" ht="10.5" customHeight="1" thickBot="1">
      <c r="A9" s="151" t="s">
        <v>141</v>
      </c>
      <c r="B9" s="152" t="s">
        <v>193</v>
      </c>
      <c r="C9" s="153">
        <v>193</v>
      </c>
      <c r="D9" s="153">
        <v>37</v>
      </c>
      <c r="E9" s="153"/>
      <c r="F9" s="153"/>
      <c r="G9" s="153"/>
      <c r="H9" s="153"/>
      <c r="I9" s="153">
        <f>SUM(C9:H9)</f>
        <v>230</v>
      </c>
      <c r="J9" s="153"/>
      <c r="K9" s="153"/>
      <c r="L9" s="153"/>
      <c r="M9" s="80">
        <f t="shared" si="1"/>
        <v>230</v>
      </c>
      <c r="N9" s="7"/>
    </row>
    <row r="10" spans="1:14" ht="10.5" customHeight="1">
      <c r="A10" s="39" t="s">
        <v>25</v>
      </c>
      <c r="B10" s="40" t="s">
        <v>16</v>
      </c>
      <c r="C10" s="41"/>
      <c r="D10" s="41"/>
      <c r="E10" s="41">
        <v>6870</v>
      </c>
      <c r="F10" s="41"/>
      <c r="G10" s="41"/>
      <c r="H10" s="42"/>
      <c r="I10" s="41">
        <f>SUM(C10:H10)</f>
        <v>6870</v>
      </c>
      <c r="J10" s="41"/>
      <c r="K10" s="41"/>
      <c r="L10" s="41">
        <f>J10+K10</f>
        <v>0</v>
      </c>
      <c r="M10" s="43">
        <f t="shared" si="1"/>
        <v>6870</v>
      </c>
      <c r="N10" s="6"/>
    </row>
    <row r="11" spans="1:14" ht="10.5" customHeight="1" thickBot="1">
      <c r="A11" s="44" t="s">
        <v>26</v>
      </c>
      <c r="B11" s="45" t="s">
        <v>13</v>
      </c>
      <c r="C11" s="46"/>
      <c r="D11" s="46"/>
      <c r="E11" s="46">
        <v>753</v>
      </c>
      <c r="F11" s="46"/>
      <c r="G11" s="46"/>
      <c r="H11" s="47"/>
      <c r="I11" s="46">
        <f>SUM(C11:H11)</f>
        <v>753</v>
      </c>
      <c r="J11" s="46"/>
      <c r="K11" s="46"/>
      <c r="L11" s="46">
        <f>J11+K11</f>
        <v>0</v>
      </c>
      <c r="M11" s="48">
        <f t="shared" si="1"/>
        <v>753</v>
      </c>
      <c r="N11" s="6"/>
    </row>
    <row r="12" spans="1:14" ht="10.5" customHeight="1">
      <c r="A12" s="39" t="s">
        <v>27</v>
      </c>
      <c r="B12" s="40" t="s">
        <v>17</v>
      </c>
      <c r="C12" s="41">
        <v>382</v>
      </c>
      <c r="D12" s="41">
        <v>130</v>
      </c>
      <c r="E12" s="41">
        <v>10141</v>
      </c>
      <c r="F12" s="41"/>
      <c r="G12" s="41">
        <v>121</v>
      </c>
      <c r="H12" s="41"/>
      <c r="I12" s="41">
        <f>SUM(C12:H12)</f>
        <v>10774</v>
      </c>
      <c r="J12" s="41"/>
      <c r="K12" s="41"/>
      <c r="L12" s="41">
        <f>J12+K12</f>
        <v>0</v>
      </c>
      <c r="M12" s="43">
        <f t="shared" si="1"/>
        <v>10774</v>
      </c>
      <c r="N12" s="6"/>
    </row>
    <row r="13" spans="1:14" ht="10.5" customHeight="1">
      <c r="A13" s="49"/>
      <c r="B13" s="50" t="s">
        <v>125</v>
      </c>
      <c r="C13" s="51">
        <v>0</v>
      </c>
      <c r="D13" s="51">
        <v>0</v>
      </c>
      <c r="E13" s="51">
        <v>0</v>
      </c>
      <c r="F13" s="51"/>
      <c r="G13" s="51"/>
      <c r="H13" s="51"/>
      <c r="I13" s="51">
        <f>SUM(C13:H13)</f>
        <v>0</v>
      </c>
      <c r="J13" s="51"/>
      <c r="K13" s="51"/>
      <c r="L13" s="51">
        <f>J13+K13</f>
        <v>0</v>
      </c>
      <c r="M13" s="52">
        <f t="shared" si="1"/>
        <v>0</v>
      </c>
      <c r="N13" s="6"/>
    </row>
    <row r="14" spans="1:14" s="19" customFormat="1" ht="10.5" customHeight="1">
      <c r="A14" s="88"/>
      <c r="B14" s="83" t="s">
        <v>124</v>
      </c>
      <c r="C14" s="84">
        <f>SUM(C12:C13)</f>
        <v>382</v>
      </c>
      <c r="D14" s="84">
        <f aca="true" t="shared" si="2" ref="D14:M14">SUM(D12:D13)</f>
        <v>130</v>
      </c>
      <c r="E14" s="84">
        <f t="shared" si="2"/>
        <v>10141</v>
      </c>
      <c r="F14" s="84">
        <f t="shared" si="2"/>
        <v>0</v>
      </c>
      <c r="G14" s="84">
        <f t="shared" si="2"/>
        <v>121</v>
      </c>
      <c r="H14" s="84">
        <f t="shared" si="2"/>
        <v>0</v>
      </c>
      <c r="I14" s="84">
        <f t="shared" si="2"/>
        <v>10774</v>
      </c>
      <c r="J14" s="84">
        <f t="shared" si="2"/>
        <v>0</v>
      </c>
      <c r="K14" s="84">
        <f t="shared" si="2"/>
        <v>0</v>
      </c>
      <c r="L14" s="84">
        <f t="shared" si="2"/>
        <v>0</v>
      </c>
      <c r="M14" s="89">
        <f t="shared" si="2"/>
        <v>10774</v>
      </c>
      <c r="N14" s="20"/>
    </row>
    <row r="15" spans="1:14" s="3" customFormat="1" ht="10.5" customHeight="1">
      <c r="A15" s="49"/>
      <c r="B15" s="50" t="s">
        <v>144</v>
      </c>
      <c r="C15" s="51"/>
      <c r="D15" s="51"/>
      <c r="E15" s="51"/>
      <c r="F15" s="51"/>
      <c r="G15" s="51"/>
      <c r="H15" s="51"/>
      <c r="I15" s="51">
        <f>SUM(C15:H15)</f>
        <v>0</v>
      </c>
      <c r="J15" s="51"/>
      <c r="K15" s="51"/>
      <c r="L15" s="51">
        <f>SUM(J15:K15)</f>
        <v>0</v>
      </c>
      <c r="M15" s="52">
        <f>I15+L15</f>
        <v>0</v>
      </c>
      <c r="N15" s="6"/>
    </row>
    <row r="16" spans="1:14" s="19" customFormat="1" ht="10.5" customHeight="1" thickBot="1">
      <c r="A16" s="55"/>
      <c r="B16" s="56" t="s">
        <v>198</v>
      </c>
      <c r="C16" s="57">
        <f>SUM(C14:C15)</f>
        <v>382</v>
      </c>
      <c r="D16" s="57">
        <f aca="true" t="shared" si="3" ref="D16:M16">SUM(D14:D15)</f>
        <v>130</v>
      </c>
      <c r="E16" s="57">
        <f t="shared" si="3"/>
        <v>10141</v>
      </c>
      <c r="F16" s="57">
        <f t="shared" si="3"/>
        <v>0</v>
      </c>
      <c r="G16" s="57">
        <f t="shared" si="3"/>
        <v>121</v>
      </c>
      <c r="H16" s="57">
        <f t="shared" si="3"/>
        <v>0</v>
      </c>
      <c r="I16" s="57">
        <f t="shared" si="3"/>
        <v>10774</v>
      </c>
      <c r="J16" s="57">
        <f t="shared" si="3"/>
        <v>0</v>
      </c>
      <c r="K16" s="57">
        <f t="shared" si="3"/>
        <v>0</v>
      </c>
      <c r="L16" s="57">
        <f t="shared" si="3"/>
        <v>0</v>
      </c>
      <c r="M16" s="58">
        <f t="shared" si="3"/>
        <v>10774</v>
      </c>
      <c r="N16" s="20"/>
    </row>
    <row r="17" spans="1:14" s="3" customFormat="1" ht="10.5" customHeight="1">
      <c r="A17" s="63" t="s">
        <v>28</v>
      </c>
      <c r="B17" s="177" t="s">
        <v>163</v>
      </c>
      <c r="C17" s="65"/>
      <c r="D17" s="65"/>
      <c r="E17" s="65"/>
      <c r="F17" s="65"/>
      <c r="G17" s="65"/>
      <c r="H17" s="65"/>
      <c r="I17" s="65">
        <f>SUM(C17:H17)</f>
        <v>0</v>
      </c>
      <c r="J17" s="65"/>
      <c r="K17" s="65">
        <v>763</v>
      </c>
      <c r="L17" s="65">
        <f>J17+K17</f>
        <v>763</v>
      </c>
      <c r="M17" s="66">
        <f>I17+L17</f>
        <v>763</v>
      </c>
      <c r="N17" s="6"/>
    </row>
    <row r="18" spans="1:14" s="3" customFormat="1" ht="10.5" customHeight="1">
      <c r="A18" s="49"/>
      <c r="B18" s="50" t="s">
        <v>144</v>
      </c>
      <c r="C18" s="51"/>
      <c r="D18" s="51"/>
      <c r="E18" s="51"/>
      <c r="F18" s="51"/>
      <c r="G18" s="51"/>
      <c r="H18" s="51"/>
      <c r="I18" s="51">
        <f>SUM(C18:H18)</f>
        <v>0</v>
      </c>
      <c r="J18" s="51"/>
      <c r="K18" s="51">
        <v>731</v>
      </c>
      <c r="L18" s="51">
        <f>J18+K18</f>
        <v>731</v>
      </c>
      <c r="M18" s="52">
        <f>I18+L18</f>
        <v>731</v>
      </c>
      <c r="N18" s="6"/>
    </row>
    <row r="19" spans="1:14" s="3" customFormat="1" ht="10.5" customHeight="1" thickBot="1">
      <c r="A19" s="71"/>
      <c r="B19" s="161" t="s">
        <v>173</v>
      </c>
      <c r="C19" s="73">
        <f>SUM(C17:C18)</f>
        <v>0</v>
      </c>
      <c r="D19" s="73">
        <f aca="true" t="shared" si="4" ref="D19:L19">SUM(D17:D18)</f>
        <v>0</v>
      </c>
      <c r="E19" s="73">
        <f t="shared" si="4"/>
        <v>0</v>
      </c>
      <c r="F19" s="73">
        <f t="shared" si="4"/>
        <v>0</v>
      </c>
      <c r="G19" s="73">
        <f t="shared" si="4"/>
        <v>0</v>
      </c>
      <c r="H19" s="73">
        <f t="shared" si="4"/>
        <v>0</v>
      </c>
      <c r="I19" s="73">
        <f t="shared" si="4"/>
        <v>0</v>
      </c>
      <c r="J19" s="73">
        <f t="shared" si="4"/>
        <v>0</v>
      </c>
      <c r="K19" s="73">
        <f t="shared" si="4"/>
        <v>1494</v>
      </c>
      <c r="L19" s="73">
        <f t="shared" si="4"/>
        <v>1494</v>
      </c>
      <c r="M19" s="74">
        <f>I19+L19</f>
        <v>1494</v>
      </c>
      <c r="N19" s="6"/>
    </row>
    <row r="20" spans="1:14" ht="10.5" customHeight="1">
      <c r="A20" s="63" t="s">
        <v>29</v>
      </c>
      <c r="B20" s="64" t="s">
        <v>18</v>
      </c>
      <c r="C20" s="65">
        <v>10525</v>
      </c>
      <c r="D20" s="65">
        <v>3972</v>
      </c>
      <c r="E20" s="65">
        <v>3851</v>
      </c>
      <c r="F20" s="65"/>
      <c r="G20" s="65"/>
      <c r="H20" s="65">
        <v>6960</v>
      </c>
      <c r="I20" s="65">
        <f>SUM(C20:H20)</f>
        <v>25308</v>
      </c>
      <c r="J20" s="65"/>
      <c r="K20" s="65">
        <v>1500</v>
      </c>
      <c r="L20" s="65">
        <f>J20+K20</f>
        <v>1500</v>
      </c>
      <c r="M20" s="66">
        <f>I20+L20</f>
        <v>26808</v>
      </c>
      <c r="N20" s="6"/>
    </row>
    <row r="21" spans="1:14" ht="10.5" customHeight="1" thickBot="1">
      <c r="A21" s="44"/>
      <c r="B21" s="45" t="s">
        <v>125</v>
      </c>
      <c r="C21" s="46">
        <v>1232</v>
      </c>
      <c r="D21" s="46">
        <v>419</v>
      </c>
      <c r="E21" s="46">
        <v>346</v>
      </c>
      <c r="F21" s="46"/>
      <c r="G21" s="46"/>
      <c r="H21" s="46"/>
      <c r="I21" s="46">
        <f>SUM(C21:H21)</f>
        <v>1997</v>
      </c>
      <c r="J21" s="46"/>
      <c r="K21" s="46"/>
      <c r="L21" s="46"/>
      <c r="M21" s="48">
        <f>I21+L21</f>
        <v>1997</v>
      </c>
      <c r="N21" s="6"/>
    </row>
    <row r="22" spans="1:14" s="19" customFormat="1" ht="10.5" customHeight="1">
      <c r="A22" s="85"/>
      <c r="B22" s="86" t="s">
        <v>126</v>
      </c>
      <c r="C22" s="87">
        <f>SUM(C20:C21)</f>
        <v>11757</v>
      </c>
      <c r="D22" s="87">
        <f aca="true" t="shared" si="5" ref="D22:M22">SUM(D20:D21)</f>
        <v>4391</v>
      </c>
      <c r="E22" s="87">
        <f t="shared" si="5"/>
        <v>4197</v>
      </c>
      <c r="F22" s="87">
        <f t="shared" si="5"/>
        <v>0</v>
      </c>
      <c r="G22" s="87">
        <f t="shared" si="5"/>
        <v>0</v>
      </c>
      <c r="H22" s="87">
        <f t="shared" si="5"/>
        <v>6960</v>
      </c>
      <c r="I22" s="87">
        <f t="shared" si="5"/>
        <v>27305</v>
      </c>
      <c r="J22" s="87">
        <f t="shared" si="5"/>
        <v>0</v>
      </c>
      <c r="K22" s="87">
        <f t="shared" si="5"/>
        <v>1500</v>
      </c>
      <c r="L22" s="87">
        <f t="shared" si="5"/>
        <v>1500</v>
      </c>
      <c r="M22" s="172">
        <f t="shared" si="5"/>
        <v>28805</v>
      </c>
      <c r="N22" s="20"/>
    </row>
    <row r="23" spans="1:14" s="19" customFormat="1" ht="10.5" customHeight="1">
      <c r="A23" s="88"/>
      <c r="B23" s="83" t="s">
        <v>144</v>
      </c>
      <c r="C23" s="84"/>
      <c r="D23" s="84"/>
      <c r="E23" s="84"/>
      <c r="F23" s="84"/>
      <c r="G23" s="84"/>
      <c r="H23" s="84"/>
      <c r="I23" s="84">
        <f>SUM(C23:H23)</f>
        <v>0</v>
      </c>
      <c r="J23" s="84"/>
      <c r="K23" s="84">
        <v>776</v>
      </c>
      <c r="L23" s="84">
        <f>SUM(J23:K23)</f>
        <v>776</v>
      </c>
      <c r="M23" s="89">
        <f>I23+L23</f>
        <v>776</v>
      </c>
      <c r="N23" s="20"/>
    </row>
    <row r="24" spans="1:14" s="19" customFormat="1" ht="10.5" customHeight="1" thickBot="1">
      <c r="A24" s="55"/>
      <c r="B24" s="56" t="s">
        <v>142</v>
      </c>
      <c r="C24" s="57">
        <f>SUM(C22:C23)</f>
        <v>11757</v>
      </c>
      <c r="D24" s="57">
        <f aca="true" t="shared" si="6" ref="D24:M24">SUM(D22:D23)</f>
        <v>4391</v>
      </c>
      <c r="E24" s="57">
        <f t="shared" si="6"/>
        <v>4197</v>
      </c>
      <c r="F24" s="57">
        <f t="shared" si="6"/>
        <v>0</v>
      </c>
      <c r="G24" s="57">
        <f t="shared" si="6"/>
        <v>0</v>
      </c>
      <c r="H24" s="57">
        <f t="shared" si="6"/>
        <v>6960</v>
      </c>
      <c r="I24" s="57">
        <f t="shared" si="6"/>
        <v>27305</v>
      </c>
      <c r="J24" s="57">
        <f t="shared" si="6"/>
        <v>0</v>
      </c>
      <c r="K24" s="57">
        <f t="shared" si="6"/>
        <v>2276</v>
      </c>
      <c r="L24" s="57">
        <f t="shared" si="6"/>
        <v>2276</v>
      </c>
      <c r="M24" s="58">
        <f t="shared" si="6"/>
        <v>29581</v>
      </c>
      <c r="N24" s="20"/>
    </row>
    <row r="25" spans="1:14" ht="10.5" customHeight="1" thickBot="1">
      <c r="A25" s="59" t="s">
        <v>30</v>
      </c>
      <c r="B25" s="60" t="s">
        <v>19</v>
      </c>
      <c r="C25" s="61"/>
      <c r="D25" s="61"/>
      <c r="E25" s="61">
        <v>467</v>
      </c>
      <c r="F25" s="61"/>
      <c r="G25" s="61"/>
      <c r="H25" s="61"/>
      <c r="I25" s="61">
        <f>SUM(C25:H25)</f>
        <v>467</v>
      </c>
      <c r="J25" s="61"/>
      <c r="K25" s="61"/>
      <c r="L25" s="61">
        <f>J25+K25</f>
        <v>0</v>
      </c>
      <c r="M25" s="62">
        <f>I25+L25</f>
        <v>467</v>
      </c>
      <c r="N25" s="6"/>
    </row>
    <row r="26" spans="1:14" ht="10.5" customHeight="1">
      <c r="A26" s="39" t="s">
        <v>31</v>
      </c>
      <c r="B26" s="40" t="s">
        <v>20</v>
      </c>
      <c r="C26" s="41">
        <v>336</v>
      </c>
      <c r="D26" s="41">
        <v>97</v>
      </c>
      <c r="E26" s="41">
        <v>278</v>
      </c>
      <c r="F26" s="41"/>
      <c r="G26" s="41"/>
      <c r="H26" s="41"/>
      <c r="I26" s="41">
        <f>SUM(C26:H26)</f>
        <v>711</v>
      </c>
      <c r="J26" s="41"/>
      <c r="K26" s="41"/>
      <c r="L26" s="41">
        <f>J26+K26</f>
        <v>0</v>
      </c>
      <c r="M26" s="43">
        <f>I26+L26</f>
        <v>711</v>
      </c>
      <c r="N26" s="6"/>
    </row>
    <row r="27" spans="1:14" ht="10.5" customHeight="1">
      <c r="A27" s="49"/>
      <c r="B27" s="50" t="s">
        <v>125</v>
      </c>
      <c r="C27" s="51">
        <v>78</v>
      </c>
      <c r="D27" s="51">
        <v>26</v>
      </c>
      <c r="E27" s="51">
        <v>20</v>
      </c>
      <c r="F27" s="51"/>
      <c r="G27" s="51"/>
      <c r="H27" s="51"/>
      <c r="I27" s="51">
        <f>SUM(C27:H27)</f>
        <v>124</v>
      </c>
      <c r="J27" s="51"/>
      <c r="K27" s="51"/>
      <c r="L27" s="51">
        <f>J27+K27</f>
        <v>0</v>
      </c>
      <c r="M27" s="52">
        <f>I27+L27</f>
        <v>124</v>
      </c>
      <c r="N27" s="6"/>
    </row>
    <row r="28" spans="1:14" s="19" customFormat="1" ht="10.5" customHeight="1" thickBot="1">
      <c r="A28" s="53"/>
      <c r="B28" s="54" t="s">
        <v>194</v>
      </c>
      <c r="C28" s="75">
        <f>SUM(C26:C27)</f>
        <v>414</v>
      </c>
      <c r="D28" s="75">
        <f aca="true" t="shared" si="7" ref="D28:M28">SUM(D26:D27)</f>
        <v>123</v>
      </c>
      <c r="E28" s="75">
        <f t="shared" si="7"/>
        <v>298</v>
      </c>
      <c r="F28" s="75">
        <f t="shared" si="7"/>
        <v>0</v>
      </c>
      <c r="G28" s="75">
        <f t="shared" si="7"/>
        <v>0</v>
      </c>
      <c r="H28" s="75">
        <f t="shared" si="7"/>
        <v>0</v>
      </c>
      <c r="I28" s="75">
        <f t="shared" si="7"/>
        <v>835</v>
      </c>
      <c r="J28" s="75">
        <f t="shared" si="7"/>
        <v>0</v>
      </c>
      <c r="K28" s="75">
        <f t="shared" si="7"/>
        <v>0</v>
      </c>
      <c r="L28" s="75">
        <f t="shared" si="7"/>
        <v>0</v>
      </c>
      <c r="M28" s="76">
        <f t="shared" si="7"/>
        <v>835</v>
      </c>
      <c r="N28" s="20"/>
    </row>
    <row r="29" spans="1:14" ht="10.5" customHeight="1">
      <c r="A29" s="39" t="s">
        <v>32</v>
      </c>
      <c r="B29" s="40" t="s">
        <v>21</v>
      </c>
      <c r="C29" s="41"/>
      <c r="D29" s="41"/>
      <c r="E29" s="41">
        <v>9850</v>
      </c>
      <c r="F29" s="41"/>
      <c r="G29" s="41"/>
      <c r="H29" s="41"/>
      <c r="I29" s="41">
        <f>SUM(C29:H29)</f>
        <v>9850</v>
      </c>
      <c r="J29" s="41">
        <v>12000</v>
      </c>
      <c r="K29" s="41">
        <v>105</v>
      </c>
      <c r="L29" s="41">
        <f>J29+K29</f>
        <v>12105</v>
      </c>
      <c r="M29" s="43">
        <f>I29+L29</f>
        <v>21955</v>
      </c>
      <c r="N29" s="6"/>
    </row>
    <row r="30" spans="1:14" ht="10.5" customHeight="1">
      <c r="A30" s="49"/>
      <c r="B30" s="50" t="s">
        <v>144</v>
      </c>
      <c r="C30" s="51"/>
      <c r="D30" s="51"/>
      <c r="E30" s="51">
        <v>160</v>
      </c>
      <c r="F30" s="51"/>
      <c r="G30" s="51"/>
      <c r="H30" s="51"/>
      <c r="I30" s="51">
        <f>SUM(C30:H30)</f>
        <v>160</v>
      </c>
      <c r="J30" s="51"/>
      <c r="K30" s="51"/>
      <c r="L30" s="51">
        <f>J30+K30</f>
        <v>0</v>
      </c>
      <c r="M30" s="52">
        <f>I30+L30</f>
        <v>160</v>
      </c>
      <c r="N30" s="6"/>
    </row>
    <row r="31" spans="1:14" ht="10.5" customHeight="1" thickBot="1">
      <c r="A31" s="71"/>
      <c r="B31" s="72" t="s">
        <v>143</v>
      </c>
      <c r="C31" s="73">
        <f>SUM(C29:C30)</f>
        <v>0</v>
      </c>
      <c r="D31" s="73">
        <f aca="true" t="shared" si="8" ref="D31:M31">SUM(D29:D30)</f>
        <v>0</v>
      </c>
      <c r="E31" s="73">
        <f t="shared" si="8"/>
        <v>10010</v>
      </c>
      <c r="F31" s="73">
        <f t="shared" si="8"/>
        <v>0</v>
      </c>
      <c r="G31" s="73">
        <f t="shared" si="8"/>
        <v>0</v>
      </c>
      <c r="H31" s="73">
        <f t="shared" si="8"/>
        <v>0</v>
      </c>
      <c r="I31" s="73">
        <f t="shared" si="8"/>
        <v>10010</v>
      </c>
      <c r="J31" s="73">
        <f t="shared" si="8"/>
        <v>12000</v>
      </c>
      <c r="K31" s="73">
        <f t="shared" si="8"/>
        <v>105</v>
      </c>
      <c r="L31" s="73">
        <f t="shared" si="8"/>
        <v>12105</v>
      </c>
      <c r="M31" s="74">
        <f t="shared" si="8"/>
        <v>22115</v>
      </c>
      <c r="N31" s="6"/>
    </row>
    <row r="32" spans="1:14" ht="10.5" customHeight="1" thickBot="1">
      <c r="A32" s="59" t="s">
        <v>33</v>
      </c>
      <c r="B32" s="60" t="s">
        <v>22</v>
      </c>
      <c r="C32" s="61">
        <v>15</v>
      </c>
      <c r="D32" s="61">
        <v>4</v>
      </c>
      <c r="E32" s="61">
        <v>124</v>
      </c>
      <c r="F32" s="61"/>
      <c r="G32" s="61"/>
      <c r="H32" s="61"/>
      <c r="I32" s="61">
        <f>SUM(C32:H32)</f>
        <v>143</v>
      </c>
      <c r="J32" s="61"/>
      <c r="K32" s="61"/>
      <c r="L32" s="61">
        <f>J32+K32</f>
        <v>0</v>
      </c>
      <c r="M32" s="62">
        <f>I32+L32</f>
        <v>143</v>
      </c>
      <c r="N32" s="6"/>
    </row>
    <row r="33" spans="1:14" ht="10.5" customHeight="1">
      <c r="A33" s="39" t="s">
        <v>34</v>
      </c>
      <c r="B33" s="40" t="s">
        <v>66</v>
      </c>
      <c r="C33" s="41"/>
      <c r="D33" s="41"/>
      <c r="E33" s="41">
        <v>1547</v>
      </c>
      <c r="F33" s="41"/>
      <c r="G33" s="41"/>
      <c r="H33" s="41"/>
      <c r="I33" s="41">
        <f>SUM(C33:H33)</f>
        <v>1547</v>
      </c>
      <c r="J33" s="41"/>
      <c r="K33" s="41"/>
      <c r="L33" s="41">
        <f>J33+K33</f>
        <v>0</v>
      </c>
      <c r="M33" s="43">
        <f>I33+L33</f>
        <v>1547</v>
      </c>
      <c r="N33" s="6"/>
    </row>
    <row r="34" spans="1:14" ht="10.5" customHeight="1">
      <c r="A34" s="49"/>
      <c r="B34" s="50" t="s">
        <v>125</v>
      </c>
      <c r="C34" s="51">
        <v>277</v>
      </c>
      <c r="D34" s="51">
        <v>95</v>
      </c>
      <c r="E34" s="51">
        <v>91</v>
      </c>
      <c r="F34" s="51"/>
      <c r="G34" s="51"/>
      <c r="H34" s="51"/>
      <c r="I34" s="51">
        <f>SUM(C34:H34)</f>
        <v>463</v>
      </c>
      <c r="J34" s="51"/>
      <c r="K34" s="51"/>
      <c r="L34" s="51">
        <f>J34+K34</f>
        <v>0</v>
      </c>
      <c r="M34" s="52">
        <f>I34+L34</f>
        <v>463</v>
      </c>
      <c r="N34" s="6"/>
    </row>
    <row r="35" spans="1:14" s="19" customFormat="1" ht="10.5" customHeight="1">
      <c r="A35" s="88"/>
      <c r="B35" s="83" t="s">
        <v>127</v>
      </c>
      <c r="C35" s="84">
        <f>SUM(C33:C34)</f>
        <v>277</v>
      </c>
      <c r="D35" s="84">
        <f aca="true" t="shared" si="9" ref="D35:M35">SUM(D33:D34)</f>
        <v>95</v>
      </c>
      <c r="E35" s="84">
        <f t="shared" si="9"/>
        <v>1638</v>
      </c>
      <c r="F35" s="84">
        <f t="shared" si="9"/>
        <v>0</v>
      </c>
      <c r="G35" s="84">
        <f t="shared" si="9"/>
        <v>0</v>
      </c>
      <c r="H35" s="84">
        <f t="shared" si="9"/>
        <v>0</v>
      </c>
      <c r="I35" s="84">
        <f t="shared" si="9"/>
        <v>2010</v>
      </c>
      <c r="J35" s="84">
        <f t="shared" si="9"/>
        <v>0</v>
      </c>
      <c r="K35" s="84">
        <f t="shared" si="9"/>
        <v>0</v>
      </c>
      <c r="L35" s="84">
        <f t="shared" si="9"/>
        <v>0</v>
      </c>
      <c r="M35" s="89">
        <f t="shared" si="9"/>
        <v>2010</v>
      </c>
      <c r="N35" s="20"/>
    </row>
    <row r="36" spans="1:14" s="19" customFormat="1" ht="10.5" customHeight="1">
      <c r="A36" s="88"/>
      <c r="B36" s="83" t="s">
        <v>144</v>
      </c>
      <c r="C36" s="84"/>
      <c r="D36" s="84"/>
      <c r="E36" s="84">
        <v>-731</v>
      </c>
      <c r="F36" s="84"/>
      <c r="G36" s="84"/>
      <c r="H36" s="84"/>
      <c r="I36" s="84">
        <f>SUM(C36:H36)</f>
        <v>-731</v>
      </c>
      <c r="J36" s="84"/>
      <c r="K36" s="84"/>
      <c r="L36" s="84">
        <f>SUM(J36:K36)</f>
        <v>0</v>
      </c>
      <c r="M36" s="89">
        <f>I36+L36</f>
        <v>-731</v>
      </c>
      <c r="N36" s="20"/>
    </row>
    <row r="37" spans="1:14" s="19" customFormat="1" ht="10.5" customHeight="1" thickBot="1">
      <c r="A37" s="55"/>
      <c r="B37" s="56" t="s">
        <v>201</v>
      </c>
      <c r="C37" s="57">
        <f>SUM(C35:C36)</f>
        <v>277</v>
      </c>
      <c r="D37" s="57">
        <f aca="true" t="shared" si="10" ref="D37:M37">SUM(D35:D36)</f>
        <v>95</v>
      </c>
      <c r="E37" s="57">
        <f t="shared" si="10"/>
        <v>907</v>
      </c>
      <c r="F37" s="57">
        <f t="shared" si="10"/>
        <v>0</v>
      </c>
      <c r="G37" s="57">
        <f t="shared" si="10"/>
        <v>0</v>
      </c>
      <c r="H37" s="57">
        <f t="shared" si="10"/>
        <v>0</v>
      </c>
      <c r="I37" s="57">
        <f t="shared" si="10"/>
        <v>1279</v>
      </c>
      <c r="J37" s="57">
        <f t="shared" si="10"/>
        <v>0</v>
      </c>
      <c r="K37" s="57">
        <f t="shared" si="10"/>
        <v>0</v>
      </c>
      <c r="L37" s="57">
        <f t="shared" si="10"/>
        <v>0</v>
      </c>
      <c r="M37" s="58">
        <f t="shared" si="10"/>
        <v>1279</v>
      </c>
      <c r="N37" s="20"/>
    </row>
    <row r="38" spans="1:14" s="5" customFormat="1" ht="10.5" customHeight="1">
      <c r="A38" s="139" t="s">
        <v>35</v>
      </c>
      <c r="B38" s="140" t="s">
        <v>23</v>
      </c>
      <c r="C38" s="141">
        <f aca="true" t="shared" si="11" ref="C38:M38">C10+C11+C14+C22+C25+C28+C29+C35+C32+C17</f>
        <v>12845</v>
      </c>
      <c r="D38" s="141">
        <f t="shared" si="11"/>
        <v>4743</v>
      </c>
      <c r="E38" s="141">
        <f t="shared" si="11"/>
        <v>34338</v>
      </c>
      <c r="F38" s="141">
        <f t="shared" si="11"/>
        <v>0</v>
      </c>
      <c r="G38" s="141">
        <f t="shared" si="11"/>
        <v>121</v>
      </c>
      <c r="H38" s="141">
        <f t="shared" si="11"/>
        <v>6960</v>
      </c>
      <c r="I38" s="141">
        <f t="shared" si="11"/>
        <v>59007</v>
      </c>
      <c r="J38" s="141">
        <f t="shared" si="11"/>
        <v>12000</v>
      </c>
      <c r="K38" s="141">
        <f t="shared" si="11"/>
        <v>2368</v>
      </c>
      <c r="L38" s="141">
        <f t="shared" si="11"/>
        <v>14368</v>
      </c>
      <c r="M38" s="142">
        <f t="shared" si="11"/>
        <v>73375</v>
      </c>
      <c r="N38" s="12"/>
    </row>
    <row r="39" spans="1:14" s="5" customFormat="1" ht="10.5" customHeight="1">
      <c r="A39" s="96"/>
      <c r="B39" s="90" t="s">
        <v>144</v>
      </c>
      <c r="C39" s="91">
        <f>C23+C30+C18+C15+C36</f>
        <v>0</v>
      </c>
      <c r="D39" s="91">
        <f aca="true" t="shared" si="12" ref="D39:M39">D23+D30+D18+D15+D36</f>
        <v>0</v>
      </c>
      <c r="E39" s="91">
        <f t="shared" si="12"/>
        <v>-571</v>
      </c>
      <c r="F39" s="91">
        <f t="shared" si="12"/>
        <v>0</v>
      </c>
      <c r="G39" s="91">
        <f t="shared" si="12"/>
        <v>0</v>
      </c>
      <c r="H39" s="91">
        <f t="shared" si="12"/>
        <v>0</v>
      </c>
      <c r="I39" s="91">
        <f t="shared" si="12"/>
        <v>-571</v>
      </c>
      <c r="J39" s="91">
        <f t="shared" si="12"/>
        <v>0</v>
      </c>
      <c r="K39" s="91">
        <f t="shared" si="12"/>
        <v>1507</v>
      </c>
      <c r="L39" s="91">
        <f t="shared" si="12"/>
        <v>1507</v>
      </c>
      <c r="M39" s="97">
        <f t="shared" si="12"/>
        <v>936</v>
      </c>
      <c r="N39" s="12"/>
    </row>
    <row r="40" spans="1:14" s="5" customFormat="1" ht="10.5" customHeight="1" thickBot="1">
      <c r="A40" s="98"/>
      <c r="B40" s="99" t="s">
        <v>145</v>
      </c>
      <c r="C40" s="100">
        <f>SUM(C38:C39)</f>
        <v>12845</v>
      </c>
      <c r="D40" s="100">
        <f aca="true" t="shared" si="13" ref="D40:M40">SUM(D38:D39)</f>
        <v>4743</v>
      </c>
      <c r="E40" s="100">
        <f t="shared" si="13"/>
        <v>33767</v>
      </c>
      <c r="F40" s="100">
        <f t="shared" si="13"/>
        <v>0</v>
      </c>
      <c r="G40" s="100">
        <f t="shared" si="13"/>
        <v>121</v>
      </c>
      <c r="H40" s="100">
        <f t="shared" si="13"/>
        <v>6960</v>
      </c>
      <c r="I40" s="100">
        <f t="shared" si="13"/>
        <v>58436</v>
      </c>
      <c r="J40" s="100">
        <f t="shared" si="13"/>
        <v>12000</v>
      </c>
      <c r="K40" s="100">
        <f t="shared" si="13"/>
        <v>3875</v>
      </c>
      <c r="L40" s="100">
        <f t="shared" si="13"/>
        <v>15875</v>
      </c>
      <c r="M40" s="101">
        <f t="shared" si="13"/>
        <v>74311</v>
      </c>
      <c r="N40" s="12"/>
    </row>
    <row r="41" spans="1:14" ht="10.5" customHeight="1">
      <c r="A41" s="39" t="s">
        <v>36</v>
      </c>
      <c r="B41" s="40" t="s">
        <v>146</v>
      </c>
      <c r="C41" s="41"/>
      <c r="D41" s="41"/>
      <c r="E41" s="41"/>
      <c r="F41" s="41">
        <v>6202</v>
      </c>
      <c r="G41" s="41"/>
      <c r="H41" s="41"/>
      <c r="I41" s="41">
        <f>SUM(C41:H41)</f>
        <v>6202</v>
      </c>
      <c r="J41" s="41"/>
      <c r="K41" s="41"/>
      <c r="L41" s="41">
        <f>J41+K41</f>
        <v>0</v>
      </c>
      <c r="M41" s="43">
        <f>I41+L41</f>
        <v>6202</v>
      </c>
      <c r="N41" s="7"/>
    </row>
    <row r="42" spans="1:14" ht="10.5" customHeight="1">
      <c r="A42" s="63"/>
      <c r="B42" s="64" t="s">
        <v>144</v>
      </c>
      <c r="C42" s="65"/>
      <c r="D42" s="65">
        <v>62</v>
      </c>
      <c r="E42" s="65"/>
      <c r="F42" s="65">
        <v>1294</v>
      </c>
      <c r="G42" s="65"/>
      <c r="H42" s="65"/>
      <c r="I42" s="65">
        <f>SUM(C42:H42)</f>
        <v>1356</v>
      </c>
      <c r="J42" s="65"/>
      <c r="K42" s="65"/>
      <c r="L42" s="65">
        <f>J42+K42</f>
        <v>0</v>
      </c>
      <c r="M42" s="66">
        <f>I42+L42</f>
        <v>1356</v>
      </c>
      <c r="N42" s="7"/>
    </row>
    <row r="43" spans="1:14" ht="10.5" customHeight="1" thickBot="1">
      <c r="A43" s="67"/>
      <c r="B43" s="68" t="s">
        <v>147</v>
      </c>
      <c r="C43" s="69">
        <f>SUM(C41:C42)</f>
        <v>0</v>
      </c>
      <c r="D43" s="69">
        <f aca="true" t="shared" si="14" ref="D43:M43">SUM(D41:D42)</f>
        <v>62</v>
      </c>
      <c r="E43" s="69">
        <f t="shared" si="14"/>
        <v>0</v>
      </c>
      <c r="F43" s="69">
        <f t="shared" si="14"/>
        <v>7496</v>
      </c>
      <c r="G43" s="69">
        <f t="shared" si="14"/>
        <v>0</v>
      </c>
      <c r="H43" s="69">
        <f t="shared" si="14"/>
        <v>0</v>
      </c>
      <c r="I43" s="69">
        <f t="shared" si="14"/>
        <v>7558</v>
      </c>
      <c r="J43" s="69">
        <f t="shared" si="14"/>
        <v>0</v>
      </c>
      <c r="K43" s="69">
        <f t="shared" si="14"/>
        <v>0</v>
      </c>
      <c r="L43" s="69">
        <f t="shared" si="14"/>
        <v>0</v>
      </c>
      <c r="M43" s="70">
        <f t="shared" si="14"/>
        <v>7558</v>
      </c>
      <c r="N43" s="7"/>
    </row>
    <row r="44" spans="1:14" ht="10.5" customHeight="1">
      <c r="A44" s="39" t="s">
        <v>37</v>
      </c>
      <c r="B44" s="40" t="s">
        <v>38</v>
      </c>
      <c r="C44" s="41"/>
      <c r="D44" s="41"/>
      <c r="E44" s="41"/>
      <c r="F44" s="41">
        <v>8253</v>
      </c>
      <c r="G44" s="41"/>
      <c r="H44" s="41"/>
      <c r="I44" s="41">
        <f>SUM(C44:H44)</f>
        <v>8253</v>
      </c>
      <c r="J44" s="41"/>
      <c r="K44" s="41"/>
      <c r="L44" s="41">
        <f>J44+K44</f>
        <v>0</v>
      </c>
      <c r="M44" s="43">
        <f>I44+L44</f>
        <v>8253</v>
      </c>
      <c r="N44" s="7"/>
    </row>
    <row r="45" spans="1:14" ht="10.5" customHeight="1">
      <c r="A45" s="44"/>
      <c r="B45" s="64" t="s">
        <v>144</v>
      </c>
      <c r="C45" s="46"/>
      <c r="D45" s="46"/>
      <c r="E45" s="46">
        <v>40</v>
      </c>
      <c r="F45" s="46">
        <v>1178</v>
      </c>
      <c r="G45" s="46"/>
      <c r="H45" s="46"/>
      <c r="I45" s="65">
        <f>SUM(C45:H45)</f>
        <v>1218</v>
      </c>
      <c r="J45" s="46"/>
      <c r="K45" s="46"/>
      <c r="L45" s="65">
        <f>J45+K45</f>
        <v>0</v>
      </c>
      <c r="M45" s="66">
        <f>I45+L45</f>
        <v>1218</v>
      </c>
      <c r="N45" s="7"/>
    </row>
    <row r="46" spans="1:14" ht="10.5" customHeight="1" thickBot="1">
      <c r="A46" s="71"/>
      <c r="B46" s="68" t="s">
        <v>147</v>
      </c>
      <c r="C46" s="73">
        <f>SUM(C44:C45)</f>
        <v>0</v>
      </c>
      <c r="D46" s="73">
        <f aca="true" t="shared" si="15" ref="D46:M46">SUM(D44:D45)</f>
        <v>0</v>
      </c>
      <c r="E46" s="73">
        <f t="shared" si="15"/>
        <v>40</v>
      </c>
      <c r="F46" s="73">
        <f t="shared" si="15"/>
        <v>9431</v>
      </c>
      <c r="G46" s="73">
        <f t="shared" si="15"/>
        <v>0</v>
      </c>
      <c r="H46" s="73">
        <f t="shared" si="15"/>
        <v>0</v>
      </c>
      <c r="I46" s="73">
        <f t="shared" si="15"/>
        <v>9471</v>
      </c>
      <c r="J46" s="73">
        <f t="shared" si="15"/>
        <v>0</v>
      </c>
      <c r="K46" s="73">
        <f t="shared" si="15"/>
        <v>0</v>
      </c>
      <c r="L46" s="73">
        <f t="shared" si="15"/>
        <v>0</v>
      </c>
      <c r="M46" s="74">
        <f t="shared" si="15"/>
        <v>9471</v>
      </c>
      <c r="N46" s="7"/>
    </row>
    <row r="47" spans="1:14" ht="10.5" customHeight="1">
      <c r="A47" s="39" t="s">
        <v>39</v>
      </c>
      <c r="B47" s="40" t="s">
        <v>150</v>
      </c>
      <c r="C47" s="41"/>
      <c r="D47" s="41"/>
      <c r="E47" s="41"/>
      <c r="F47" s="41">
        <v>6453</v>
      </c>
      <c r="G47" s="41"/>
      <c r="H47" s="41"/>
      <c r="I47" s="41">
        <f>SUM(C47:H47)</f>
        <v>6453</v>
      </c>
      <c r="J47" s="41"/>
      <c r="K47" s="41"/>
      <c r="L47" s="41">
        <f>J47+K47</f>
        <v>0</v>
      </c>
      <c r="M47" s="43">
        <f>I47+L47</f>
        <v>6453</v>
      </c>
      <c r="N47" s="7"/>
    </row>
    <row r="48" spans="1:14" ht="10.5" customHeight="1">
      <c r="A48" s="49"/>
      <c r="B48" s="50" t="s">
        <v>144</v>
      </c>
      <c r="C48" s="51"/>
      <c r="D48" s="51"/>
      <c r="E48" s="51"/>
      <c r="F48" s="51"/>
      <c r="G48" s="51"/>
      <c r="H48" s="51"/>
      <c r="I48" s="51">
        <f>SUM(C48:H48)</f>
        <v>0</v>
      </c>
      <c r="J48" s="51"/>
      <c r="K48" s="51"/>
      <c r="L48" s="51">
        <f>J48+K48</f>
        <v>0</v>
      </c>
      <c r="M48" s="52">
        <f>I48+L48</f>
        <v>0</v>
      </c>
      <c r="N48" s="7"/>
    </row>
    <row r="49" spans="1:14" ht="10.5" customHeight="1" thickBot="1">
      <c r="A49" s="71"/>
      <c r="B49" s="72" t="s">
        <v>147</v>
      </c>
      <c r="C49" s="73">
        <f>SUM(C47:C48)</f>
        <v>0</v>
      </c>
      <c r="D49" s="73">
        <f aca="true" t="shared" si="16" ref="D49:M49">SUM(D47:D48)</f>
        <v>0</v>
      </c>
      <c r="E49" s="73">
        <f t="shared" si="16"/>
        <v>0</v>
      </c>
      <c r="F49" s="73">
        <f t="shared" si="16"/>
        <v>6453</v>
      </c>
      <c r="G49" s="73">
        <f t="shared" si="16"/>
        <v>0</v>
      </c>
      <c r="H49" s="73">
        <f t="shared" si="16"/>
        <v>0</v>
      </c>
      <c r="I49" s="73">
        <f t="shared" si="16"/>
        <v>6453</v>
      </c>
      <c r="J49" s="73">
        <f t="shared" si="16"/>
        <v>0</v>
      </c>
      <c r="K49" s="73">
        <f t="shared" si="16"/>
        <v>0</v>
      </c>
      <c r="L49" s="73">
        <f t="shared" si="16"/>
        <v>0</v>
      </c>
      <c r="M49" s="74">
        <f t="shared" si="16"/>
        <v>6453</v>
      </c>
      <c r="N49" s="7"/>
    </row>
    <row r="50" spans="1:14" ht="10.5" customHeight="1">
      <c r="A50" s="39" t="s">
        <v>148</v>
      </c>
      <c r="B50" s="40" t="s">
        <v>151</v>
      </c>
      <c r="C50" s="41"/>
      <c r="D50" s="41"/>
      <c r="E50" s="41"/>
      <c r="F50" s="41">
        <v>2286</v>
      </c>
      <c r="G50" s="41"/>
      <c r="H50" s="41"/>
      <c r="I50" s="41">
        <f>SUM(C50:H50)</f>
        <v>2286</v>
      </c>
      <c r="J50" s="41"/>
      <c r="K50" s="41"/>
      <c r="L50" s="41">
        <f>J50+K50</f>
        <v>0</v>
      </c>
      <c r="M50" s="43">
        <f>I50+L50</f>
        <v>2286</v>
      </c>
      <c r="N50" s="7"/>
    </row>
    <row r="51" spans="1:14" ht="10.5" customHeight="1">
      <c r="A51" s="49"/>
      <c r="B51" s="50" t="s">
        <v>144</v>
      </c>
      <c r="C51" s="51"/>
      <c r="D51" s="51"/>
      <c r="E51" s="51"/>
      <c r="F51" s="51">
        <v>1618</v>
      </c>
      <c r="G51" s="51"/>
      <c r="H51" s="51"/>
      <c r="I51" s="51">
        <f>SUM(C51:H51)</f>
        <v>1618</v>
      </c>
      <c r="J51" s="51"/>
      <c r="K51" s="51"/>
      <c r="L51" s="51">
        <f>J51+K51</f>
        <v>0</v>
      </c>
      <c r="M51" s="52">
        <f>I51+L51</f>
        <v>1618</v>
      </c>
      <c r="N51" s="7"/>
    </row>
    <row r="52" spans="1:14" ht="10.5" customHeight="1" thickBot="1">
      <c r="A52" s="71"/>
      <c r="B52" s="72" t="s">
        <v>166</v>
      </c>
      <c r="C52" s="73">
        <f>SUM(C50:C51)</f>
        <v>0</v>
      </c>
      <c r="D52" s="73">
        <f aca="true" t="shared" si="17" ref="D52:M52">SUM(D50:D51)</f>
        <v>0</v>
      </c>
      <c r="E52" s="73">
        <f t="shared" si="17"/>
        <v>0</v>
      </c>
      <c r="F52" s="73">
        <f t="shared" si="17"/>
        <v>3904</v>
      </c>
      <c r="G52" s="73">
        <f t="shared" si="17"/>
        <v>0</v>
      </c>
      <c r="H52" s="73">
        <f t="shared" si="17"/>
        <v>0</v>
      </c>
      <c r="I52" s="73">
        <f t="shared" si="17"/>
        <v>3904</v>
      </c>
      <c r="J52" s="73">
        <f t="shared" si="17"/>
        <v>0</v>
      </c>
      <c r="K52" s="73">
        <f t="shared" si="17"/>
        <v>0</v>
      </c>
      <c r="L52" s="73">
        <f t="shared" si="17"/>
        <v>0</v>
      </c>
      <c r="M52" s="74">
        <f t="shared" si="17"/>
        <v>3904</v>
      </c>
      <c r="N52" s="7"/>
    </row>
    <row r="53" spans="1:14" ht="10.5" customHeight="1" thickBot="1">
      <c r="A53" s="165" t="s">
        <v>42</v>
      </c>
      <c r="B53" s="166" t="s">
        <v>40</v>
      </c>
      <c r="C53" s="167">
        <v>1079</v>
      </c>
      <c r="D53" s="167">
        <v>372</v>
      </c>
      <c r="E53" s="167">
        <v>13</v>
      </c>
      <c r="F53" s="167"/>
      <c r="G53" s="167"/>
      <c r="H53" s="167"/>
      <c r="I53" s="167">
        <f>SUM(C53:H53)</f>
        <v>1464</v>
      </c>
      <c r="J53" s="167"/>
      <c r="K53" s="167"/>
      <c r="L53" s="167">
        <f>J53+K53</f>
        <v>0</v>
      </c>
      <c r="M53" s="168">
        <f>I53+L53</f>
        <v>1464</v>
      </c>
      <c r="N53" s="7"/>
    </row>
    <row r="54" spans="1:14" ht="10.5" customHeight="1">
      <c r="A54" s="39" t="s">
        <v>149</v>
      </c>
      <c r="B54" s="40" t="s">
        <v>41</v>
      </c>
      <c r="C54" s="41"/>
      <c r="D54" s="41"/>
      <c r="E54" s="41">
        <v>83</v>
      </c>
      <c r="F54" s="41">
        <v>169</v>
      </c>
      <c r="G54" s="41"/>
      <c r="H54" s="41"/>
      <c r="I54" s="41">
        <f>SUM(C54:H54)</f>
        <v>252</v>
      </c>
      <c r="J54" s="41"/>
      <c r="K54" s="41"/>
      <c r="L54" s="41">
        <f>J54+K54</f>
        <v>0</v>
      </c>
      <c r="M54" s="43">
        <f>I54+L54</f>
        <v>252</v>
      </c>
      <c r="N54" s="7"/>
    </row>
    <row r="55" spans="1:14" ht="10.5" customHeight="1">
      <c r="A55" s="44"/>
      <c r="B55" s="45" t="s">
        <v>121</v>
      </c>
      <c r="C55" s="46">
        <v>336</v>
      </c>
      <c r="D55" s="46">
        <v>113</v>
      </c>
      <c r="E55" s="46">
        <v>679</v>
      </c>
      <c r="F55" s="46"/>
      <c r="G55" s="46"/>
      <c r="H55" s="46"/>
      <c r="I55" s="51">
        <f>SUM(C55:H55)</f>
        <v>1128</v>
      </c>
      <c r="J55" s="46"/>
      <c r="K55" s="46"/>
      <c r="L55" s="51">
        <f>J55+K55</f>
        <v>0</v>
      </c>
      <c r="M55" s="52">
        <f>I55+L55</f>
        <v>1128</v>
      </c>
      <c r="N55" s="7"/>
    </row>
    <row r="56" spans="1:14" s="19" customFormat="1" ht="10.5" customHeight="1" thickBot="1">
      <c r="A56" s="53"/>
      <c r="B56" s="54" t="s">
        <v>122</v>
      </c>
      <c r="C56" s="75">
        <f>SUM(C54:C55)</f>
        <v>336</v>
      </c>
      <c r="D56" s="75">
        <f aca="true" t="shared" si="18" ref="D56:M56">SUM(D54:D55)</f>
        <v>113</v>
      </c>
      <c r="E56" s="75">
        <f t="shared" si="18"/>
        <v>762</v>
      </c>
      <c r="F56" s="75">
        <f t="shared" si="18"/>
        <v>169</v>
      </c>
      <c r="G56" s="75">
        <f t="shared" si="18"/>
        <v>0</v>
      </c>
      <c r="H56" s="75">
        <f t="shared" si="18"/>
        <v>0</v>
      </c>
      <c r="I56" s="75">
        <f t="shared" si="18"/>
        <v>1380</v>
      </c>
      <c r="J56" s="75">
        <f t="shared" si="18"/>
        <v>0</v>
      </c>
      <c r="K56" s="75">
        <f t="shared" si="18"/>
        <v>0</v>
      </c>
      <c r="L56" s="75">
        <f t="shared" si="18"/>
        <v>0</v>
      </c>
      <c r="M56" s="76">
        <f t="shared" si="18"/>
        <v>1380</v>
      </c>
      <c r="N56" s="18"/>
    </row>
    <row r="57" spans="1:14" ht="10.5" customHeight="1">
      <c r="A57" s="39" t="s">
        <v>42</v>
      </c>
      <c r="B57" s="40" t="s">
        <v>43</v>
      </c>
      <c r="C57" s="41"/>
      <c r="D57" s="41"/>
      <c r="E57" s="41"/>
      <c r="F57" s="41"/>
      <c r="G57" s="41">
        <v>2097</v>
      </c>
      <c r="H57" s="41"/>
      <c r="I57" s="41">
        <f>SUM(C57:H57)</f>
        <v>2097</v>
      </c>
      <c r="J57" s="41"/>
      <c r="K57" s="41"/>
      <c r="L57" s="41">
        <f>J57+K57</f>
        <v>0</v>
      </c>
      <c r="M57" s="43">
        <f>I57+L57</f>
        <v>2097</v>
      </c>
      <c r="N57" s="12"/>
    </row>
    <row r="58" spans="1:14" ht="10.5" customHeight="1">
      <c r="A58" s="49"/>
      <c r="B58" s="50" t="s">
        <v>144</v>
      </c>
      <c r="C58" s="51"/>
      <c r="D58" s="51"/>
      <c r="E58" s="51"/>
      <c r="F58" s="51"/>
      <c r="G58" s="51">
        <v>0</v>
      </c>
      <c r="H58" s="51"/>
      <c r="I58" s="51">
        <f>SUM(C58:H58)</f>
        <v>0</v>
      </c>
      <c r="J58" s="51"/>
      <c r="K58" s="51"/>
      <c r="L58" s="51">
        <f>J58+K58</f>
        <v>0</v>
      </c>
      <c r="M58" s="52">
        <f>I58+L58</f>
        <v>0</v>
      </c>
      <c r="N58" s="12"/>
    </row>
    <row r="59" spans="1:14" ht="10.5" customHeight="1" thickBot="1">
      <c r="A59" s="71"/>
      <c r="B59" s="72" t="s">
        <v>164</v>
      </c>
      <c r="C59" s="73">
        <f>SUM(C57:C58)</f>
        <v>0</v>
      </c>
      <c r="D59" s="73">
        <f aca="true" t="shared" si="19" ref="D59:M59">SUM(D57:D58)</f>
        <v>0</v>
      </c>
      <c r="E59" s="73">
        <f t="shared" si="19"/>
        <v>0</v>
      </c>
      <c r="F59" s="73">
        <f t="shared" si="19"/>
        <v>0</v>
      </c>
      <c r="G59" s="73">
        <f t="shared" si="19"/>
        <v>2097</v>
      </c>
      <c r="H59" s="73">
        <f t="shared" si="19"/>
        <v>0</v>
      </c>
      <c r="I59" s="73">
        <f t="shared" si="19"/>
        <v>2097</v>
      </c>
      <c r="J59" s="73">
        <f t="shared" si="19"/>
        <v>0</v>
      </c>
      <c r="K59" s="73">
        <f t="shared" si="19"/>
        <v>0</v>
      </c>
      <c r="L59" s="73">
        <f t="shared" si="19"/>
        <v>0</v>
      </c>
      <c r="M59" s="74">
        <f t="shared" si="19"/>
        <v>2097</v>
      </c>
      <c r="N59" s="12"/>
    </row>
    <row r="60" spans="1:14" s="5" customFormat="1" ht="10.5" customHeight="1">
      <c r="A60" s="139" t="s">
        <v>44</v>
      </c>
      <c r="B60" s="140" t="s">
        <v>45</v>
      </c>
      <c r="C60" s="141">
        <f>C41+C44+C47+C50+C53+C56+C57</f>
        <v>1415</v>
      </c>
      <c r="D60" s="141">
        <f>D41+D44+D47+D50+D53+D56+D57</f>
        <v>485</v>
      </c>
      <c r="E60" s="141">
        <f>E41+E44+E47+E50+E53+E56+E57</f>
        <v>775</v>
      </c>
      <c r="F60" s="141">
        <f>F41+F44+F47+F50+F53+F56+F57</f>
        <v>23363</v>
      </c>
      <c r="G60" s="141">
        <f>G41+G44+G47+G50+G53+G56+G57</f>
        <v>2097</v>
      </c>
      <c r="H60" s="141">
        <f>H41+H44+H47+H50+H53+H56+H57</f>
        <v>0</v>
      </c>
      <c r="I60" s="141">
        <f>I41+I44+I47+I50+I53+I56+I57</f>
        <v>28135</v>
      </c>
      <c r="J60" s="141">
        <f>J41+J44+J47+J50+J53+J56+J57</f>
        <v>0</v>
      </c>
      <c r="K60" s="141">
        <f>K41+K44+K47+K50+K53+K56+K57</f>
        <v>0</v>
      </c>
      <c r="L60" s="141">
        <f>L41+L44+L47+L50+L53+L56+L57</f>
        <v>0</v>
      </c>
      <c r="M60" s="142">
        <f>M41+M44+M47+M50+M53+M56+M57</f>
        <v>28135</v>
      </c>
      <c r="N60" s="15"/>
    </row>
    <row r="61" spans="1:14" s="5" customFormat="1" ht="10.5" customHeight="1">
      <c r="A61" s="96"/>
      <c r="B61" s="90" t="s">
        <v>144</v>
      </c>
      <c r="C61" s="91">
        <f>C42+C45+C48+C58+C51</f>
        <v>0</v>
      </c>
      <c r="D61" s="91">
        <f>D42+D45+D48+D58+D51</f>
        <v>62</v>
      </c>
      <c r="E61" s="91">
        <f>E42+E45+E48+E58+E51</f>
        <v>40</v>
      </c>
      <c r="F61" s="91">
        <f>F42+F45+F48+F58+F51</f>
        <v>4090</v>
      </c>
      <c r="G61" s="91">
        <f>G42+G45+G48+G58+G51</f>
        <v>0</v>
      </c>
      <c r="H61" s="91">
        <f>H42+H45+H48+H58+H51</f>
        <v>0</v>
      </c>
      <c r="I61" s="91">
        <f>I42+I45+I48+I58+I51</f>
        <v>4192</v>
      </c>
      <c r="J61" s="91">
        <f>J42+J45+J48+J58+J51</f>
        <v>0</v>
      </c>
      <c r="K61" s="91">
        <f>K42+K45+K48+K58+K51</f>
        <v>0</v>
      </c>
      <c r="L61" s="91">
        <f>L42+L45+L48+L58+L51</f>
        <v>0</v>
      </c>
      <c r="M61" s="97">
        <f>M42+M45+M48+M58+M51</f>
        <v>4192</v>
      </c>
      <c r="N61" s="15"/>
    </row>
    <row r="62" spans="1:14" s="5" customFormat="1" ht="10.5" customHeight="1" thickBot="1">
      <c r="A62" s="117"/>
      <c r="B62" s="118" t="s">
        <v>152</v>
      </c>
      <c r="C62" s="119">
        <f>SUM(C60:C61)</f>
        <v>1415</v>
      </c>
      <c r="D62" s="119">
        <f aca="true" t="shared" si="20" ref="D62:M62">SUM(D60:D61)</f>
        <v>547</v>
      </c>
      <c r="E62" s="119">
        <f t="shared" si="20"/>
        <v>815</v>
      </c>
      <c r="F62" s="119">
        <f t="shared" si="20"/>
        <v>27453</v>
      </c>
      <c r="G62" s="119">
        <f t="shared" si="20"/>
        <v>2097</v>
      </c>
      <c r="H62" s="119">
        <f t="shared" si="20"/>
        <v>0</v>
      </c>
      <c r="I62" s="119">
        <f t="shared" si="20"/>
        <v>32327</v>
      </c>
      <c r="J62" s="119">
        <f t="shared" si="20"/>
        <v>0</v>
      </c>
      <c r="K62" s="119">
        <f t="shared" si="20"/>
        <v>0</v>
      </c>
      <c r="L62" s="119">
        <f t="shared" si="20"/>
        <v>0</v>
      </c>
      <c r="M62" s="138">
        <f t="shared" si="20"/>
        <v>32327</v>
      </c>
      <c r="N62" s="15"/>
    </row>
    <row r="63" spans="1:14" ht="10.5" customHeight="1">
      <c r="A63" s="39" t="s">
        <v>46</v>
      </c>
      <c r="B63" s="40" t="s">
        <v>47</v>
      </c>
      <c r="C63" s="41"/>
      <c r="D63" s="41"/>
      <c r="E63" s="41">
        <v>410</v>
      </c>
      <c r="F63" s="41"/>
      <c r="G63" s="41"/>
      <c r="H63" s="41"/>
      <c r="I63" s="41">
        <f>SUM(C63:H63)</f>
        <v>410</v>
      </c>
      <c r="J63" s="41"/>
      <c r="K63" s="41"/>
      <c r="L63" s="41">
        <f>J63+K63</f>
        <v>0</v>
      </c>
      <c r="M63" s="43">
        <f>I63+L63</f>
        <v>410</v>
      </c>
      <c r="N63" s="7"/>
    </row>
    <row r="64" spans="1:14" ht="10.5" customHeight="1">
      <c r="A64" s="49"/>
      <c r="B64" s="50" t="s">
        <v>144</v>
      </c>
      <c r="C64" s="51"/>
      <c r="D64" s="51"/>
      <c r="E64" s="51"/>
      <c r="F64" s="51"/>
      <c r="G64" s="51"/>
      <c r="H64" s="51">
        <v>30</v>
      </c>
      <c r="I64" s="51">
        <f>SUM(C64:H64)</f>
        <v>30</v>
      </c>
      <c r="J64" s="51"/>
      <c r="K64" s="51"/>
      <c r="L64" s="51">
        <f>J64+K64</f>
        <v>0</v>
      </c>
      <c r="M64" s="52">
        <f>I64+L64</f>
        <v>30</v>
      </c>
      <c r="N64" s="7"/>
    </row>
    <row r="65" spans="1:14" ht="10.5" customHeight="1" thickBot="1">
      <c r="A65" s="71"/>
      <c r="B65" s="72" t="s">
        <v>202</v>
      </c>
      <c r="C65" s="73">
        <f>SUM(C63:C64)</f>
        <v>0</v>
      </c>
      <c r="D65" s="73">
        <f aca="true" t="shared" si="21" ref="D65:M65">SUM(D63:D64)</f>
        <v>0</v>
      </c>
      <c r="E65" s="73">
        <f t="shared" si="21"/>
        <v>410</v>
      </c>
      <c r="F65" s="73">
        <f t="shared" si="21"/>
        <v>0</v>
      </c>
      <c r="G65" s="73">
        <f t="shared" si="21"/>
        <v>0</v>
      </c>
      <c r="H65" s="73">
        <f t="shared" si="21"/>
        <v>30</v>
      </c>
      <c r="I65" s="73">
        <f t="shared" si="21"/>
        <v>440</v>
      </c>
      <c r="J65" s="73">
        <f t="shared" si="21"/>
        <v>0</v>
      </c>
      <c r="K65" s="73">
        <f t="shared" si="21"/>
        <v>0</v>
      </c>
      <c r="L65" s="73">
        <f t="shared" si="21"/>
        <v>0</v>
      </c>
      <c r="M65" s="74">
        <f t="shared" si="21"/>
        <v>440</v>
      </c>
      <c r="N65" s="7"/>
    </row>
    <row r="66" spans="1:14" ht="10.5" customHeight="1">
      <c r="A66" s="63" t="s">
        <v>48</v>
      </c>
      <c r="B66" s="64" t="s">
        <v>49</v>
      </c>
      <c r="C66" s="65">
        <v>351</v>
      </c>
      <c r="D66" s="65">
        <v>87</v>
      </c>
      <c r="E66" s="65">
        <v>643</v>
      </c>
      <c r="F66" s="65"/>
      <c r="G66" s="65"/>
      <c r="H66" s="65"/>
      <c r="I66" s="65">
        <f>SUM(C66:H66)</f>
        <v>1081</v>
      </c>
      <c r="J66" s="65"/>
      <c r="K66" s="65"/>
      <c r="L66" s="65">
        <f>J66+K66</f>
        <v>0</v>
      </c>
      <c r="M66" s="66">
        <f>I66+L66</f>
        <v>1081</v>
      </c>
      <c r="N66" s="7"/>
    </row>
    <row r="67" spans="1:14" ht="10.5" customHeight="1">
      <c r="A67" s="49"/>
      <c r="B67" s="50" t="s">
        <v>123</v>
      </c>
      <c r="C67" s="51">
        <v>89</v>
      </c>
      <c r="D67" s="51">
        <v>30</v>
      </c>
      <c r="E67" s="51">
        <v>28</v>
      </c>
      <c r="F67" s="51"/>
      <c r="G67" s="51"/>
      <c r="H67" s="51"/>
      <c r="I67" s="51">
        <f>SUM(C67:H67)</f>
        <v>147</v>
      </c>
      <c r="J67" s="51"/>
      <c r="K67" s="51"/>
      <c r="L67" s="51">
        <f>J67+K67</f>
        <v>0</v>
      </c>
      <c r="M67" s="52">
        <f>I67+L67</f>
        <v>147</v>
      </c>
      <c r="N67" s="7"/>
    </row>
    <row r="68" spans="1:14" s="19" customFormat="1" ht="10.5" customHeight="1">
      <c r="A68" s="88"/>
      <c r="B68" s="83" t="s">
        <v>129</v>
      </c>
      <c r="C68" s="84">
        <f>SUM(C66:C67)</f>
        <v>440</v>
      </c>
      <c r="D68" s="84">
        <f aca="true" t="shared" si="22" ref="D68:M68">SUM(D66:D67)</f>
        <v>117</v>
      </c>
      <c r="E68" s="84">
        <f t="shared" si="22"/>
        <v>671</v>
      </c>
      <c r="F68" s="84">
        <f t="shared" si="22"/>
        <v>0</v>
      </c>
      <c r="G68" s="84">
        <f t="shared" si="22"/>
        <v>0</v>
      </c>
      <c r="H68" s="84">
        <f t="shared" si="22"/>
        <v>0</v>
      </c>
      <c r="I68" s="84">
        <f t="shared" si="22"/>
        <v>1228</v>
      </c>
      <c r="J68" s="84">
        <f t="shared" si="22"/>
        <v>0</v>
      </c>
      <c r="K68" s="84">
        <f t="shared" si="22"/>
        <v>0</v>
      </c>
      <c r="L68" s="84">
        <f t="shared" si="22"/>
        <v>0</v>
      </c>
      <c r="M68" s="89">
        <f t="shared" si="22"/>
        <v>1228</v>
      </c>
      <c r="N68" s="18"/>
    </row>
    <row r="69" spans="1:14" s="19" customFormat="1" ht="10.5" customHeight="1">
      <c r="A69" s="88"/>
      <c r="B69" s="83" t="s">
        <v>144</v>
      </c>
      <c r="C69" s="84"/>
      <c r="D69" s="84"/>
      <c r="E69" s="84"/>
      <c r="F69" s="84"/>
      <c r="G69" s="84"/>
      <c r="H69" s="84"/>
      <c r="I69" s="84">
        <f>SUM(C69:H69)</f>
        <v>0</v>
      </c>
      <c r="J69" s="84"/>
      <c r="K69" s="84"/>
      <c r="L69" s="84">
        <f>SUM(J69:K69)</f>
        <v>0</v>
      </c>
      <c r="M69" s="89">
        <f>I69+L69</f>
        <v>0</v>
      </c>
      <c r="N69" s="18"/>
    </row>
    <row r="70" spans="1:14" s="19" customFormat="1" ht="10.5" customHeight="1" thickBot="1">
      <c r="A70" s="53"/>
      <c r="B70" s="54" t="s">
        <v>190</v>
      </c>
      <c r="C70" s="75">
        <f>SUM(C68:C69)</f>
        <v>440</v>
      </c>
      <c r="D70" s="75">
        <f aca="true" t="shared" si="23" ref="D70:M70">SUM(D68:D69)</f>
        <v>117</v>
      </c>
      <c r="E70" s="75">
        <f t="shared" si="23"/>
        <v>671</v>
      </c>
      <c r="F70" s="75">
        <f t="shared" si="23"/>
        <v>0</v>
      </c>
      <c r="G70" s="75">
        <f t="shared" si="23"/>
        <v>0</v>
      </c>
      <c r="H70" s="75">
        <f t="shared" si="23"/>
        <v>0</v>
      </c>
      <c r="I70" s="75">
        <f t="shared" si="23"/>
        <v>1228</v>
      </c>
      <c r="J70" s="75">
        <f t="shared" si="23"/>
        <v>0</v>
      </c>
      <c r="K70" s="75">
        <f t="shared" si="23"/>
        <v>0</v>
      </c>
      <c r="L70" s="75">
        <f t="shared" si="23"/>
        <v>0</v>
      </c>
      <c r="M70" s="76">
        <f t="shared" si="23"/>
        <v>1228</v>
      </c>
      <c r="N70" s="18"/>
    </row>
    <row r="71" spans="1:14" s="5" customFormat="1" ht="10.5" customHeight="1">
      <c r="A71" s="92" t="s">
        <v>50</v>
      </c>
      <c r="B71" s="93" t="s">
        <v>51</v>
      </c>
      <c r="C71" s="94">
        <f>C63+C68</f>
        <v>440</v>
      </c>
      <c r="D71" s="94">
        <f aca="true" t="shared" si="24" ref="D71:M71">D63+D68</f>
        <v>117</v>
      </c>
      <c r="E71" s="94">
        <f t="shared" si="24"/>
        <v>1081</v>
      </c>
      <c r="F71" s="94">
        <f t="shared" si="24"/>
        <v>0</v>
      </c>
      <c r="G71" s="94">
        <f t="shared" si="24"/>
        <v>0</v>
      </c>
      <c r="H71" s="94">
        <f t="shared" si="24"/>
        <v>0</v>
      </c>
      <c r="I71" s="94">
        <f t="shared" si="24"/>
        <v>1638</v>
      </c>
      <c r="J71" s="94">
        <f t="shared" si="24"/>
        <v>0</v>
      </c>
      <c r="K71" s="94">
        <f t="shared" si="24"/>
        <v>0</v>
      </c>
      <c r="L71" s="94">
        <f t="shared" si="24"/>
        <v>0</v>
      </c>
      <c r="M71" s="95">
        <f t="shared" si="24"/>
        <v>1638</v>
      </c>
      <c r="N71" s="15"/>
    </row>
    <row r="72" spans="1:14" s="5" customFormat="1" ht="10.5" customHeight="1">
      <c r="A72" s="96"/>
      <c r="B72" s="90" t="s">
        <v>144</v>
      </c>
      <c r="C72" s="91">
        <f>C69+C64</f>
        <v>0</v>
      </c>
      <c r="D72" s="91">
        <f aca="true" t="shared" si="25" ref="D72:M72">D69+D64</f>
        <v>0</v>
      </c>
      <c r="E72" s="91">
        <f t="shared" si="25"/>
        <v>0</v>
      </c>
      <c r="F72" s="91">
        <f t="shared" si="25"/>
        <v>0</v>
      </c>
      <c r="G72" s="91">
        <f t="shared" si="25"/>
        <v>0</v>
      </c>
      <c r="H72" s="91">
        <f t="shared" si="25"/>
        <v>30</v>
      </c>
      <c r="I72" s="91">
        <f t="shared" si="25"/>
        <v>30</v>
      </c>
      <c r="J72" s="91">
        <f t="shared" si="25"/>
        <v>0</v>
      </c>
      <c r="K72" s="91">
        <f t="shared" si="25"/>
        <v>0</v>
      </c>
      <c r="L72" s="91">
        <f t="shared" si="25"/>
        <v>0</v>
      </c>
      <c r="M72" s="97">
        <f t="shared" si="25"/>
        <v>30</v>
      </c>
      <c r="N72" s="15"/>
    </row>
    <row r="73" spans="1:14" s="5" customFormat="1" ht="10.5" customHeight="1" thickBot="1">
      <c r="A73" s="98"/>
      <c r="B73" s="99" t="s">
        <v>191</v>
      </c>
      <c r="C73" s="100">
        <f>SUM(C71:C72)</f>
        <v>440</v>
      </c>
      <c r="D73" s="100">
        <f aca="true" t="shared" si="26" ref="D73:M73">SUM(D71:D72)</f>
        <v>117</v>
      </c>
      <c r="E73" s="100">
        <f t="shared" si="26"/>
        <v>1081</v>
      </c>
      <c r="F73" s="100">
        <f t="shared" si="26"/>
        <v>0</v>
      </c>
      <c r="G73" s="100">
        <f t="shared" si="26"/>
        <v>0</v>
      </c>
      <c r="H73" s="100">
        <f t="shared" si="26"/>
        <v>30</v>
      </c>
      <c r="I73" s="100">
        <f t="shared" si="26"/>
        <v>1668</v>
      </c>
      <c r="J73" s="100">
        <f t="shared" si="26"/>
        <v>0</v>
      </c>
      <c r="K73" s="100">
        <f t="shared" si="26"/>
        <v>0</v>
      </c>
      <c r="L73" s="100">
        <f t="shared" si="26"/>
        <v>0</v>
      </c>
      <c r="M73" s="101">
        <f t="shared" si="26"/>
        <v>1668</v>
      </c>
      <c r="N73" s="15"/>
    </row>
    <row r="74" spans="1:14" ht="10.5" customHeight="1">
      <c r="A74" s="63" t="s">
        <v>52</v>
      </c>
      <c r="B74" s="64" t="s">
        <v>53</v>
      </c>
      <c r="C74" s="65"/>
      <c r="D74" s="65"/>
      <c r="E74" s="65">
        <v>307</v>
      </c>
      <c r="F74" s="65"/>
      <c r="G74" s="65"/>
      <c r="H74" s="65"/>
      <c r="I74" s="65">
        <f>SUM(C74:H74)</f>
        <v>307</v>
      </c>
      <c r="J74" s="65"/>
      <c r="K74" s="65"/>
      <c r="L74" s="65">
        <f>J74+K74</f>
        <v>0</v>
      </c>
      <c r="M74" s="66">
        <f>I74+L74</f>
        <v>307</v>
      </c>
      <c r="N74" s="7"/>
    </row>
    <row r="75" spans="1:14" ht="10.5" customHeight="1">
      <c r="A75" s="49"/>
      <c r="B75" s="50" t="s">
        <v>125</v>
      </c>
      <c r="C75" s="51">
        <v>610</v>
      </c>
      <c r="D75" s="51">
        <v>205</v>
      </c>
      <c r="E75" s="51">
        <v>851</v>
      </c>
      <c r="F75" s="51"/>
      <c r="G75" s="51"/>
      <c r="H75" s="51"/>
      <c r="I75" s="51">
        <f>SUM(C75:H75)</f>
        <v>1666</v>
      </c>
      <c r="J75" s="51"/>
      <c r="K75" s="51"/>
      <c r="L75" s="51">
        <f>J75+K75</f>
        <v>0</v>
      </c>
      <c r="M75" s="52">
        <f>I75+L75</f>
        <v>1666</v>
      </c>
      <c r="N75" s="7"/>
    </row>
    <row r="76" spans="1:14" s="19" customFormat="1" ht="10.5" customHeight="1">
      <c r="A76" s="88"/>
      <c r="B76" s="83" t="s">
        <v>187</v>
      </c>
      <c r="C76" s="84">
        <f>SUM(C74:C75)</f>
        <v>610</v>
      </c>
      <c r="D76" s="84">
        <f aca="true" t="shared" si="27" ref="D76:M77">SUM(D74:D75)</f>
        <v>205</v>
      </c>
      <c r="E76" s="84">
        <f t="shared" si="27"/>
        <v>1158</v>
      </c>
      <c r="F76" s="84">
        <f t="shared" si="27"/>
        <v>0</v>
      </c>
      <c r="G76" s="84">
        <f t="shared" si="27"/>
        <v>0</v>
      </c>
      <c r="H76" s="84">
        <f t="shared" si="27"/>
        <v>0</v>
      </c>
      <c r="I76" s="84">
        <f t="shared" si="27"/>
        <v>1973</v>
      </c>
      <c r="J76" s="84">
        <f t="shared" si="27"/>
        <v>0</v>
      </c>
      <c r="K76" s="84">
        <f t="shared" si="27"/>
        <v>0</v>
      </c>
      <c r="L76" s="84">
        <f t="shared" si="27"/>
        <v>0</v>
      </c>
      <c r="M76" s="89">
        <f t="shared" si="27"/>
        <v>1973</v>
      </c>
      <c r="N76" s="18"/>
    </row>
    <row r="77" spans="1:15" s="19" customFormat="1" ht="10.5" customHeight="1">
      <c r="A77" s="88"/>
      <c r="B77" s="83" t="s">
        <v>188</v>
      </c>
      <c r="C77" s="84"/>
      <c r="D77" s="84"/>
      <c r="E77" s="84"/>
      <c r="F77" s="84"/>
      <c r="G77" s="84"/>
      <c r="H77" s="84"/>
      <c r="I77" s="84">
        <f>SUM(C77:H77)</f>
        <v>0</v>
      </c>
      <c r="J77" s="84"/>
      <c r="K77" s="84"/>
      <c r="L77" s="84">
        <f t="shared" si="27"/>
        <v>0</v>
      </c>
      <c r="M77" s="89">
        <f>I77+L77</f>
        <v>0</v>
      </c>
      <c r="N77" s="18">
        <v>255000</v>
      </c>
      <c r="O77" s="19">
        <f>N77*0.15</f>
        <v>38250</v>
      </c>
    </row>
    <row r="78" spans="1:14" s="19" customFormat="1" ht="10.5" customHeight="1" thickBot="1">
      <c r="A78" s="55"/>
      <c r="B78" s="56" t="s">
        <v>181</v>
      </c>
      <c r="C78" s="57">
        <f>SUM(C76:C77)</f>
        <v>610</v>
      </c>
      <c r="D78" s="57">
        <f aca="true" t="shared" si="28" ref="D78:L78">SUM(D76:D77)</f>
        <v>205</v>
      </c>
      <c r="E78" s="57">
        <f t="shared" si="28"/>
        <v>1158</v>
      </c>
      <c r="F78" s="57">
        <f t="shared" si="28"/>
        <v>0</v>
      </c>
      <c r="G78" s="57">
        <f t="shared" si="28"/>
        <v>0</v>
      </c>
      <c r="H78" s="57">
        <f t="shared" si="28"/>
        <v>0</v>
      </c>
      <c r="I78" s="57">
        <f t="shared" si="28"/>
        <v>1973</v>
      </c>
      <c r="J78" s="57">
        <f t="shared" si="28"/>
        <v>0</v>
      </c>
      <c r="K78" s="57">
        <f t="shared" si="28"/>
        <v>0</v>
      </c>
      <c r="L78" s="57">
        <f t="shared" si="28"/>
        <v>0</v>
      </c>
      <c r="M78" s="58">
        <f>I78+L78</f>
        <v>1973</v>
      </c>
      <c r="N78" s="18">
        <v>92250</v>
      </c>
    </row>
    <row r="79" spans="1:15" ht="10.5" customHeight="1">
      <c r="A79" s="63" t="s">
        <v>54</v>
      </c>
      <c r="B79" s="64" t="s">
        <v>55</v>
      </c>
      <c r="C79" s="65"/>
      <c r="D79" s="65"/>
      <c r="E79" s="65">
        <v>17274</v>
      </c>
      <c r="F79" s="65"/>
      <c r="G79" s="65"/>
      <c r="H79" s="65"/>
      <c r="I79" s="65">
        <f>SUM(C79:H79)</f>
        <v>17274</v>
      </c>
      <c r="J79" s="65">
        <v>13333</v>
      </c>
      <c r="K79" s="65">
        <v>9000</v>
      </c>
      <c r="L79" s="65">
        <f>J79+K79</f>
        <v>22333</v>
      </c>
      <c r="M79" s="66">
        <f>I79+L79</f>
        <v>39607</v>
      </c>
      <c r="N79" s="7">
        <f>SUM(N77:N78)</f>
        <v>347250</v>
      </c>
      <c r="O79">
        <f>O77+N78</f>
        <v>130500</v>
      </c>
    </row>
    <row r="80" spans="1:15" ht="10.5" customHeight="1">
      <c r="A80" s="49"/>
      <c r="B80" s="50" t="s">
        <v>125</v>
      </c>
      <c r="C80" s="51">
        <v>776</v>
      </c>
      <c r="D80" s="51">
        <v>264</v>
      </c>
      <c r="E80" s="51">
        <v>201</v>
      </c>
      <c r="F80" s="51"/>
      <c r="G80" s="51"/>
      <c r="H80" s="51"/>
      <c r="I80" s="51">
        <f>SUM(C80:H80)</f>
        <v>1241</v>
      </c>
      <c r="J80" s="51"/>
      <c r="K80" s="51"/>
      <c r="L80" s="51">
        <f>J80+K80</f>
        <v>0</v>
      </c>
      <c r="M80" s="52">
        <f>I80+L80</f>
        <v>1241</v>
      </c>
      <c r="N80" s="7"/>
      <c r="O80">
        <f>N79+O77</f>
        <v>385500</v>
      </c>
    </row>
    <row r="81" spans="1:14" s="19" customFormat="1" ht="10.5" customHeight="1">
      <c r="A81" s="88"/>
      <c r="B81" s="83" t="s">
        <v>128</v>
      </c>
      <c r="C81" s="84">
        <f>SUM(C79:C80)</f>
        <v>776</v>
      </c>
      <c r="D81" s="84">
        <f aca="true" t="shared" si="29" ref="D81:M81">SUM(D79:D80)</f>
        <v>264</v>
      </c>
      <c r="E81" s="84">
        <f t="shared" si="29"/>
        <v>17475</v>
      </c>
      <c r="F81" s="84">
        <f t="shared" si="29"/>
        <v>0</v>
      </c>
      <c r="G81" s="84">
        <f t="shared" si="29"/>
        <v>0</v>
      </c>
      <c r="H81" s="84">
        <f t="shared" si="29"/>
        <v>0</v>
      </c>
      <c r="I81" s="84">
        <f t="shared" si="29"/>
        <v>18515</v>
      </c>
      <c r="J81" s="84">
        <f t="shared" si="29"/>
        <v>13333</v>
      </c>
      <c r="K81" s="84">
        <f t="shared" si="29"/>
        <v>9000</v>
      </c>
      <c r="L81" s="84">
        <f t="shared" si="29"/>
        <v>22333</v>
      </c>
      <c r="M81" s="89">
        <f t="shared" si="29"/>
        <v>40848</v>
      </c>
      <c r="N81" s="18"/>
    </row>
    <row r="82" spans="1:14" s="19" customFormat="1" ht="10.5" customHeight="1">
      <c r="A82" s="88"/>
      <c r="B82" s="83" t="s">
        <v>144</v>
      </c>
      <c r="C82" s="84"/>
      <c r="D82" s="84"/>
      <c r="E82" s="84">
        <v>310</v>
      </c>
      <c r="F82" s="84"/>
      <c r="G82" s="84"/>
      <c r="H82" s="84"/>
      <c r="I82" s="84">
        <f>SUM(C82:H82)</f>
        <v>310</v>
      </c>
      <c r="J82" s="84"/>
      <c r="K82" s="84"/>
      <c r="L82" s="84">
        <f>SUM(J82:K82)</f>
        <v>0</v>
      </c>
      <c r="M82" s="89">
        <f>I82+L82</f>
        <v>310</v>
      </c>
      <c r="N82" s="18"/>
    </row>
    <row r="83" spans="1:14" s="19" customFormat="1" ht="10.5" customHeight="1" thickBot="1">
      <c r="A83" s="55"/>
      <c r="B83" s="56" t="s">
        <v>165</v>
      </c>
      <c r="C83" s="57">
        <f>SUM(C81:C82)</f>
        <v>776</v>
      </c>
      <c r="D83" s="57">
        <f aca="true" t="shared" si="30" ref="D83:M83">SUM(D81:D82)</f>
        <v>264</v>
      </c>
      <c r="E83" s="57">
        <f t="shared" si="30"/>
        <v>17785</v>
      </c>
      <c r="F83" s="57">
        <f t="shared" si="30"/>
        <v>0</v>
      </c>
      <c r="G83" s="57">
        <f t="shared" si="30"/>
        <v>0</v>
      </c>
      <c r="H83" s="57">
        <f t="shared" si="30"/>
        <v>0</v>
      </c>
      <c r="I83" s="57">
        <f t="shared" si="30"/>
        <v>18825</v>
      </c>
      <c r="J83" s="57">
        <f t="shared" si="30"/>
        <v>13333</v>
      </c>
      <c r="K83" s="57">
        <f t="shared" si="30"/>
        <v>9000</v>
      </c>
      <c r="L83" s="57">
        <f t="shared" si="30"/>
        <v>22333</v>
      </c>
      <c r="M83" s="58">
        <f t="shared" si="30"/>
        <v>41158</v>
      </c>
      <c r="N83" s="18"/>
    </row>
    <row r="84" spans="1:14" ht="10.5" customHeight="1">
      <c r="A84" s="63" t="s">
        <v>56</v>
      </c>
      <c r="B84" s="64" t="s">
        <v>58</v>
      </c>
      <c r="C84" s="65">
        <v>1318</v>
      </c>
      <c r="D84" s="65">
        <v>518</v>
      </c>
      <c r="E84" s="65">
        <v>9447</v>
      </c>
      <c r="F84" s="65"/>
      <c r="G84" s="65"/>
      <c r="H84" s="65"/>
      <c r="I84" s="65">
        <f>SUM(C84:H84)</f>
        <v>11283</v>
      </c>
      <c r="J84" s="65"/>
      <c r="K84" s="65"/>
      <c r="L84" s="65">
        <f>J84+K84</f>
        <v>0</v>
      </c>
      <c r="M84" s="66">
        <f>I84+L84</f>
        <v>11283</v>
      </c>
      <c r="N84" s="7"/>
    </row>
    <row r="85" spans="1:14" ht="10.5" customHeight="1">
      <c r="A85" s="49"/>
      <c r="B85" s="50" t="s">
        <v>125</v>
      </c>
      <c r="C85" s="51">
        <v>535</v>
      </c>
      <c r="D85" s="51">
        <v>182</v>
      </c>
      <c r="E85" s="51">
        <v>158</v>
      </c>
      <c r="F85" s="51"/>
      <c r="G85" s="51"/>
      <c r="H85" s="51"/>
      <c r="I85" s="65">
        <f>SUM(C85:H85)</f>
        <v>875</v>
      </c>
      <c r="J85" s="51"/>
      <c r="K85" s="51"/>
      <c r="L85" s="51"/>
      <c r="M85" s="66">
        <f>I85+L85</f>
        <v>875</v>
      </c>
      <c r="N85" s="7"/>
    </row>
    <row r="86" spans="1:14" s="19" customFormat="1" ht="10.5" customHeight="1">
      <c r="A86" s="88"/>
      <c r="B86" s="83" t="s">
        <v>130</v>
      </c>
      <c r="C86" s="84">
        <f>SUM(C84:C85)</f>
        <v>1853</v>
      </c>
      <c r="D86" s="84">
        <f aca="true" t="shared" si="31" ref="D86:M86">SUM(D84:D85)</f>
        <v>700</v>
      </c>
      <c r="E86" s="84">
        <f t="shared" si="31"/>
        <v>9605</v>
      </c>
      <c r="F86" s="84">
        <f t="shared" si="31"/>
        <v>0</v>
      </c>
      <c r="G86" s="84">
        <f t="shared" si="31"/>
        <v>0</v>
      </c>
      <c r="H86" s="84">
        <f t="shared" si="31"/>
        <v>0</v>
      </c>
      <c r="I86" s="84">
        <f t="shared" si="31"/>
        <v>12158</v>
      </c>
      <c r="J86" s="84">
        <f t="shared" si="31"/>
        <v>0</v>
      </c>
      <c r="K86" s="84">
        <f t="shared" si="31"/>
        <v>0</v>
      </c>
      <c r="L86" s="84">
        <f t="shared" si="31"/>
        <v>0</v>
      </c>
      <c r="M86" s="89">
        <f t="shared" si="31"/>
        <v>12158</v>
      </c>
      <c r="N86" s="20"/>
    </row>
    <row r="87" spans="1:14" s="19" customFormat="1" ht="10.5" customHeight="1">
      <c r="A87" s="88"/>
      <c r="B87" s="83" t="s">
        <v>144</v>
      </c>
      <c r="C87" s="84"/>
      <c r="D87" s="84"/>
      <c r="E87" s="84">
        <v>340</v>
      </c>
      <c r="F87" s="84"/>
      <c r="G87" s="84"/>
      <c r="H87" s="84"/>
      <c r="I87" s="84">
        <f>SUM(C87:H87)</f>
        <v>340</v>
      </c>
      <c r="J87" s="84"/>
      <c r="K87" s="84"/>
      <c r="L87" s="84">
        <f>SUM(J87:K87)</f>
        <v>0</v>
      </c>
      <c r="M87" s="89">
        <f aca="true" t="shared" si="32" ref="M87:M93">I87+L87</f>
        <v>340</v>
      </c>
      <c r="N87" s="20"/>
    </row>
    <row r="88" spans="1:14" s="19" customFormat="1" ht="10.5" customHeight="1" thickBot="1">
      <c r="A88" s="53"/>
      <c r="B88" s="54" t="s">
        <v>174</v>
      </c>
      <c r="C88" s="75">
        <f>SUM(C86:C87)</f>
        <v>1853</v>
      </c>
      <c r="D88" s="75">
        <f aca="true" t="shared" si="33" ref="D88:L88">SUM(D86:D87)</f>
        <v>700</v>
      </c>
      <c r="E88" s="75">
        <f t="shared" si="33"/>
        <v>9945</v>
      </c>
      <c r="F88" s="75">
        <f t="shared" si="33"/>
        <v>0</v>
      </c>
      <c r="G88" s="75">
        <f t="shared" si="33"/>
        <v>0</v>
      </c>
      <c r="H88" s="75">
        <f t="shared" si="33"/>
        <v>0</v>
      </c>
      <c r="I88" s="75">
        <f t="shared" si="33"/>
        <v>12498</v>
      </c>
      <c r="J88" s="75">
        <f t="shared" si="33"/>
        <v>0</v>
      </c>
      <c r="K88" s="75">
        <f t="shared" si="33"/>
        <v>0</v>
      </c>
      <c r="L88" s="75">
        <f t="shared" si="33"/>
        <v>0</v>
      </c>
      <c r="M88" s="76">
        <f t="shared" si="32"/>
        <v>12498</v>
      </c>
      <c r="N88" s="20"/>
    </row>
    <row r="89" spans="1:14" ht="10.5" customHeight="1">
      <c r="A89" s="39" t="s">
        <v>59</v>
      </c>
      <c r="B89" s="40" t="s">
        <v>195</v>
      </c>
      <c r="C89" s="41"/>
      <c r="D89" s="41"/>
      <c r="E89" s="41"/>
      <c r="F89" s="41"/>
      <c r="G89" s="41">
        <v>395</v>
      </c>
      <c r="H89" s="41"/>
      <c r="I89" s="41">
        <f>SUM(C89:H89)</f>
        <v>395</v>
      </c>
      <c r="J89" s="41"/>
      <c r="K89" s="41"/>
      <c r="L89" s="41">
        <f>J89+K89</f>
        <v>0</v>
      </c>
      <c r="M89" s="43">
        <f t="shared" si="32"/>
        <v>395</v>
      </c>
      <c r="N89" s="7"/>
    </row>
    <row r="90" spans="1:14" ht="10.5" customHeight="1">
      <c r="A90" s="49"/>
      <c r="B90" s="50" t="s">
        <v>144</v>
      </c>
      <c r="C90" s="51"/>
      <c r="D90" s="51"/>
      <c r="E90" s="51"/>
      <c r="F90" s="51"/>
      <c r="G90" s="51"/>
      <c r="H90" s="51"/>
      <c r="I90" s="51">
        <f>SUM(C90:H90)</f>
        <v>0</v>
      </c>
      <c r="J90" s="51"/>
      <c r="K90" s="51"/>
      <c r="L90" s="51">
        <f>J90+K90</f>
        <v>0</v>
      </c>
      <c r="M90" s="52">
        <f t="shared" si="32"/>
        <v>0</v>
      </c>
      <c r="N90" s="7"/>
    </row>
    <row r="91" spans="1:14" ht="10.5" customHeight="1" thickBot="1">
      <c r="A91" s="71"/>
      <c r="B91" s="72" t="s">
        <v>182</v>
      </c>
      <c r="C91" s="73">
        <f>SUM(C89:C90)</f>
        <v>0</v>
      </c>
      <c r="D91" s="73">
        <f aca="true" t="shared" si="34" ref="D91:L91">SUM(D89:D90)</f>
        <v>0</v>
      </c>
      <c r="E91" s="73">
        <f t="shared" si="34"/>
        <v>0</v>
      </c>
      <c r="F91" s="73">
        <f t="shared" si="34"/>
        <v>0</v>
      </c>
      <c r="G91" s="73">
        <f t="shared" si="34"/>
        <v>395</v>
      </c>
      <c r="H91" s="73">
        <f t="shared" si="34"/>
        <v>0</v>
      </c>
      <c r="I91" s="73">
        <f t="shared" si="34"/>
        <v>395</v>
      </c>
      <c r="J91" s="73">
        <f t="shared" si="34"/>
        <v>0</v>
      </c>
      <c r="K91" s="73">
        <f t="shared" si="34"/>
        <v>0</v>
      </c>
      <c r="L91" s="73">
        <f t="shared" si="34"/>
        <v>0</v>
      </c>
      <c r="M91" s="74">
        <f t="shared" si="32"/>
        <v>395</v>
      </c>
      <c r="N91" s="7"/>
    </row>
    <row r="92" spans="1:14" ht="10.5" customHeight="1">
      <c r="A92" s="39" t="s">
        <v>62</v>
      </c>
      <c r="B92" s="40" t="s">
        <v>63</v>
      </c>
      <c r="C92" s="41">
        <v>30</v>
      </c>
      <c r="D92" s="41">
        <v>10</v>
      </c>
      <c r="E92" s="41">
        <v>563</v>
      </c>
      <c r="F92" s="41"/>
      <c r="G92" s="41">
        <v>825</v>
      </c>
      <c r="H92" s="41"/>
      <c r="I92" s="41">
        <f>SUM(C92:H92)</f>
        <v>1428</v>
      </c>
      <c r="J92" s="41"/>
      <c r="K92" s="41"/>
      <c r="L92" s="41">
        <f>J92+K92</f>
        <v>0</v>
      </c>
      <c r="M92" s="43">
        <f t="shared" si="32"/>
        <v>1428</v>
      </c>
      <c r="N92" s="7"/>
    </row>
    <row r="93" spans="1:14" ht="10.5" customHeight="1">
      <c r="A93" s="49"/>
      <c r="B93" s="50" t="s">
        <v>125</v>
      </c>
      <c r="C93" s="51">
        <v>133</v>
      </c>
      <c r="D93" s="51">
        <v>46</v>
      </c>
      <c r="E93" s="51">
        <v>41</v>
      </c>
      <c r="F93" s="51"/>
      <c r="G93" s="51"/>
      <c r="H93" s="51"/>
      <c r="I93" s="51">
        <f>SUM(C93:H93)</f>
        <v>220</v>
      </c>
      <c r="J93" s="51"/>
      <c r="K93" s="51"/>
      <c r="L93" s="51"/>
      <c r="M93" s="52">
        <f t="shared" si="32"/>
        <v>220</v>
      </c>
      <c r="N93" s="7"/>
    </row>
    <row r="94" spans="1:14" ht="10.5" customHeight="1">
      <c r="A94" s="49"/>
      <c r="B94" s="50" t="s">
        <v>131</v>
      </c>
      <c r="C94" s="51">
        <f>SUM(C92:C93)</f>
        <v>163</v>
      </c>
      <c r="D94" s="51">
        <f aca="true" t="shared" si="35" ref="D94:M94">SUM(D92:D93)</f>
        <v>56</v>
      </c>
      <c r="E94" s="51">
        <f t="shared" si="35"/>
        <v>604</v>
      </c>
      <c r="F94" s="51">
        <f t="shared" si="35"/>
        <v>0</v>
      </c>
      <c r="G94" s="51">
        <f t="shared" si="35"/>
        <v>825</v>
      </c>
      <c r="H94" s="51">
        <f t="shared" si="35"/>
        <v>0</v>
      </c>
      <c r="I94" s="51">
        <f t="shared" si="35"/>
        <v>1648</v>
      </c>
      <c r="J94" s="51">
        <f t="shared" si="35"/>
        <v>0</v>
      </c>
      <c r="K94" s="51">
        <f t="shared" si="35"/>
        <v>0</v>
      </c>
      <c r="L94" s="51">
        <f t="shared" si="35"/>
        <v>0</v>
      </c>
      <c r="M94" s="52">
        <f t="shared" si="35"/>
        <v>1648</v>
      </c>
      <c r="N94" s="7"/>
    </row>
    <row r="95" spans="1:14" s="171" customFormat="1" ht="10.5" customHeight="1">
      <c r="A95" s="88"/>
      <c r="B95" s="83" t="s">
        <v>144</v>
      </c>
      <c r="C95" s="84">
        <v>23</v>
      </c>
      <c r="D95" s="84"/>
      <c r="E95" s="84"/>
      <c r="F95" s="84"/>
      <c r="G95" s="84"/>
      <c r="H95" s="84"/>
      <c r="I95" s="84">
        <f>SUM(C95:H95)</f>
        <v>23</v>
      </c>
      <c r="J95" s="84"/>
      <c r="K95" s="84"/>
      <c r="L95" s="84">
        <f>SUM(J95:K95)</f>
        <v>0</v>
      </c>
      <c r="M95" s="89">
        <f>I95+L95</f>
        <v>23</v>
      </c>
      <c r="N95" s="18"/>
    </row>
    <row r="96" spans="1:14" ht="10.5" customHeight="1" thickBot="1">
      <c r="A96" s="71"/>
      <c r="B96" s="72" t="s">
        <v>156</v>
      </c>
      <c r="C96" s="73">
        <f>SUM(C94:C95)</f>
        <v>186</v>
      </c>
      <c r="D96" s="73">
        <f aca="true" t="shared" si="36" ref="D96:M96">SUM(D94:D95)</f>
        <v>56</v>
      </c>
      <c r="E96" s="73">
        <f t="shared" si="36"/>
        <v>604</v>
      </c>
      <c r="F96" s="73">
        <f t="shared" si="36"/>
        <v>0</v>
      </c>
      <c r="G96" s="73">
        <f t="shared" si="36"/>
        <v>825</v>
      </c>
      <c r="H96" s="73">
        <f t="shared" si="36"/>
        <v>0</v>
      </c>
      <c r="I96" s="73">
        <f t="shared" si="36"/>
        <v>1671</v>
      </c>
      <c r="J96" s="73">
        <f t="shared" si="36"/>
        <v>0</v>
      </c>
      <c r="K96" s="73">
        <f t="shared" si="36"/>
        <v>0</v>
      </c>
      <c r="L96" s="73">
        <f t="shared" si="36"/>
        <v>0</v>
      </c>
      <c r="M96" s="74">
        <f t="shared" si="36"/>
        <v>1671</v>
      </c>
      <c r="N96" s="7"/>
    </row>
    <row r="97" spans="1:14" ht="10.5" customHeight="1">
      <c r="A97" s="63" t="s">
        <v>60</v>
      </c>
      <c r="B97" s="64" t="s">
        <v>61</v>
      </c>
      <c r="C97" s="65"/>
      <c r="D97" s="65"/>
      <c r="E97" s="65"/>
      <c r="F97" s="65"/>
      <c r="G97" s="65">
        <v>6200</v>
      </c>
      <c r="H97" s="65"/>
      <c r="I97" s="65">
        <f>SUM(C97:H97)</f>
        <v>6200</v>
      </c>
      <c r="J97" s="65"/>
      <c r="K97" s="65"/>
      <c r="L97" s="65">
        <f>J97+K97</f>
        <v>0</v>
      </c>
      <c r="M97" s="66">
        <f>I97+L97</f>
        <v>6200</v>
      </c>
      <c r="N97" s="7"/>
    </row>
    <row r="98" spans="1:14" s="171" customFormat="1" ht="10.5" customHeight="1">
      <c r="A98" s="88"/>
      <c r="B98" s="83" t="s">
        <v>144</v>
      </c>
      <c r="C98" s="84"/>
      <c r="D98" s="84"/>
      <c r="E98" s="84"/>
      <c r="F98" s="84"/>
      <c r="G98" s="84"/>
      <c r="H98" s="84"/>
      <c r="I98" s="84">
        <f>SUM(C98:H98)</f>
        <v>0</v>
      </c>
      <c r="J98" s="84"/>
      <c r="K98" s="84"/>
      <c r="L98" s="84">
        <f>J98+K98</f>
        <v>0</v>
      </c>
      <c r="M98" s="89">
        <f>I98+L98</f>
        <v>0</v>
      </c>
      <c r="N98" s="18"/>
    </row>
    <row r="99" spans="1:14" ht="10.5" customHeight="1" thickBot="1">
      <c r="A99" s="44"/>
      <c r="B99" s="45" t="s">
        <v>153</v>
      </c>
      <c r="C99" s="46">
        <f>SUM(C97:C98)</f>
        <v>0</v>
      </c>
      <c r="D99" s="46">
        <f aca="true" t="shared" si="37" ref="D99:M99">SUM(D97:D98)</f>
        <v>0</v>
      </c>
      <c r="E99" s="46">
        <f t="shared" si="37"/>
        <v>0</v>
      </c>
      <c r="F99" s="46">
        <f t="shared" si="37"/>
        <v>0</v>
      </c>
      <c r="G99" s="46">
        <f t="shared" si="37"/>
        <v>6200</v>
      </c>
      <c r="H99" s="46">
        <f t="shared" si="37"/>
        <v>0</v>
      </c>
      <c r="I99" s="46">
        <f t="shared" si="37"/>
        <v>6200</v>
      </c>
      <c r="J99" s="46">
        <f t="shared" si="37"/>
        <v>0</v>
      </c>
      <c r="K99" s="46">
        <f t="shared" si="37"/>
        <v>0</v>
      </c>
      <c r="L99" s="46">
        <f t="shared" si="37"/>
        <v>0</v>
      </c>
      <c r="M99" s="48">
        <f t="shared" si="37"/>
        <v>6200</v>
      </c>
      <c r="N99" s="7"/>
    </row>
    <row r="100" spans="1:14" ht="10.5" customHeight="1">
      <c r="A100" s="39"/>
      <c r="B100" s="40" t="s">
        <v>199</v>
      </c>
      <c r="C100" s="41"/>
      <c r="D100" s="41"/>
      <c r="E100" s="41"/>
      <c r="F100" s="41"/>
      <c r="G100" s="41"/>
      <c r="H100" s="41"/>
      <c r="I100" s="41">
        <f>SUM(C100:H100)</f>
        <v>0</v>
      </c>
      <c r="J100" s="41">
        <v>54015</v>
      </c>
      <c r="K100" s="41"/>
      <c r="L100" s="41">
        <f>SUM(J100:K100)</f>
        <v>54015</v>
      </c>
      <c r="M100" s="43">
        <f>I100+L100</f>
        <v>54015</v>
      </c>
      <c r="N100" s="7"/>
    </row>
    <row r="101" spans="1:14" s="171" customFormat="1" ht="10.5" customHeight="1">
      <c r="A101" s="88" t="s">
        <v>183</v>
      </c>
      <c r="B101" s="83" t="s">
        <v>185</v>
      </c>
      <c r="C101" s="84"/>
      <c r="D101" s="84"/>
      <c r="E101" s="84"/>
      <c r="F101" s="84"/>
      <c r="G101" s="84"/>
      <c r="H101" s="84"/>
      <c r="I101" s="84">
        <f>SUM(C101:H101)</f>
        <v>0</v>
      </c>
      <c r="J101" s="84">
        <v>-54015</v>
      </c>
      <c r="K101" s="84"/>
      <c r="L101" s="84">
        <f>SUM(J101:K101)</f>
        <v>-54015</v>
      </c>
      <c r="M101" s="89">
        <f>I101+L101</f>
        <v>-54015</v>
      </c>
      <c r="N101" s="18"/>
    </row>
    <row r="102" spans="1:14" ht="10.5" customHeight="1" thickBot="1">
      <c r="A102" s="71"/>
      <c r="B102" s="72" t="s">
        <v>184</v>
      </c>
      <c r="C102" s="73">
        <f>SUM(C100:C101)</f>
        <v>0</v>
      </c>
      <c r="D102" s="73">
        <f aca="true" t="shared" si="38" ref="D102:M102">SUM(D100:D101)</f>
        <v>0</v>
      </c>
      <c r="E102" s="73">
        <f t="shared" si="38"/>
        <v>0</v>
      </c>
      <c r="F102" s="73">
        <f t="shared" si="38"/>
        <v>0</v>
      </c>
      <c r="G102" s="73">
        <f t="shared" si="38"/>
        <v>0</v>
      </c>
      <c r="H102" s="73">
        <f t="shared" si="38"/>
        <v>0</v>
      </c>
      <c r="I102" s="73">
        <f t="shared" si="38"/>
        <v>0</v>
      </c>
      <c r="J102" s="73">
        <f t="shared" si="38"/>
        <v>0</v>
      </c>
      <c r="K102" s="73">
        <f t="shared" si="38"/>
        <v>0</v>
      </c>
      <c r="L102" s="73">
        <f t="shared" si="38"/>
        <v>0</v>
      </c>
      <c r="M102" s="73">
        <f t="shared" si="38"/>
        <v>0</v>
      </c>
      <c r="N102" s="7"/>
    </row>
    <row r="103" spans="1:14" s="2" customFormat="1" ht="10.5" customHeight="1">
      <c r="A103" s="154" t="s">
        <v>64</v>
      </c>
      <c r="B103" s="155" t="s">
        <v>65</v>
      </c>
      <c r="C103" s="156">
        <f>C76+C81+C86+C89+C94+C97+C100</f>
        <v>3402</v>
      </c>
      <c r="D103" s="156">
        <f>D76+D81+D86+D89+D94+D97+D100</f>
        <v>1225</v>
      </c>
      <c r="E103" s="156">
        <f>E76+E81+E86+E89+E94+E97+E100</f>
        <v>28842</v>
      </c>
      <c r="F103" s="156">
        <f>F76+F81+F86+F89+F94+F97+F100</f>
        <v>0</v>
      </c>
      <c r="G103" s="156">
        <f>G76+G81+G86+G89+G94+G97+G100</f>
        <v>7420</v>
      </c>
      <c r="H103" s="156">
        <f>H76+H81+H86+H89+H94+H97+H100</f>
        <v>0</v>
      </c>
      <c r="I103" s="156">
        <f>I76+I81+I86+I89+I94+I97+I100</f>
        <v>40889</v>
      </c>
      <c r="J103" s="156">
        <f>J76+J81+J86+J89+J94+J97+J100</f>
        <v>67348</v>
      </c>
      <c r="K103" s="156">
        <f>K76+K81+K86+K89+K94+K97+K100</f>
        <v>9000</v>
      </c>
      <c r="L103" s="156">
        <f>L76+L81+L86+L89+L94+L97+L100</f>
        <v>76348</v>
      </c>
      <c r="M103" s="156">
        <f>M76+M81+M86+M89+M94+M97+M100</f>
        <v>117237</v>
      </c>
      <c r="N103" s="12"/>
    </row>
    <row r="104" spans="1:14" s="2" customFormat="1" ht="10.5" customHeight="1">
      <c r="A104" s="108"/>
      <c r="B104" s="102" t="s">
        <v>144</v>
      </c>
      <c r="C104" s="103">
        <f>C95+C98+C82+C77+C87+C90+C101</f>
        <v>23</v>
      </c>
      <c r="D104" s="103">
        <f>D95+D98+D82+D77+D87+D90+D101</f>
        <v>0</v>
      </c>
      <c r="E104" s="103">
        <f>E95+E98+E82+E77+E87+E90+E101</f>
        <v>650</v>
      </c>
      <c r="F104" s="103">
        <f>F95+F98+F82+F77+F87+F90+F101</f>
        <v>0</v>
      </c>
      <c r="G104" s="103">
        <f>G95+G98+G82+G77+G87+G90+G101</f>
        <v>0</v>
      </c>
      <c r="H104" s="103">
        <f>H95+H98+H82+H77+H87+H90+H101</f>
        <v>0</v>
      </c>
      <c r="I104" s="103">
        <f>I95+I98+I82+I77+I87+I90+I101</f>
        <v>673</v>
      </c>
      <c r="J104" s="103">
        <f>J95+J98+J82+J77+J87+J90+J101</f>
        <v>-54015</v>
      </c>
      <c r="K104" s="103">
        <f>K95+K98+K82+K77+K87+K90+K101</f>
        <v>0</v>
      </c>
      <c r="L104" s="103">
        <f>L95+L98+L82+L77+L87+L90+L101</f>
        <v>-54015</v>
      </c>
      <c r="M104" s="103">
        <f>M95+M98+M82+M77+M87+M90+M101</f>
        <v>-53342</v>
      </c>
      <c r="N104" s="12"/>
    </row>
    <row r="105" spans="1:17" s="2" customFormat="1" ht="10.5" customHeight="1" thickBot="1">
      <c r="A105" s="109"/>
      <c r="B105" s="110" t="s">
        <v>154</v>
      </c>
      <c r="C105" s="111">
        <f>SUM(C103:C104)</f>
        <v>3425</v>
      </c>
      <c r="D105" s="111">
        <f aca="true" t="shared" si="39" ref="D105:M105">SUM(D103:D104)</f>
        <v>1225</v>
      </c>
      <c r="E105" s="111">
        <f t="shared" si="39"/>
        <v>29492</v>
      </c>
      <c r="F105" s="111">
        <f t="shared" si="39"/>
        <v>0</v>
      </c>
      <c r="G105" s="111">
        <f t="shared" si="39"/>
        <v>7420</v>
      </c>
      <c r="H105" s="111">
        <f t="shared" si="39"/>
        <v>0</v>
      </c>
      <c r="I105" s="111">
        <f t="shared" si="39"/>
        <v>41562</v>
      </c>
      <c r="J105" s="111">
        <f t="shared" si="39"/>
        <v>13333</v>
      </c>
      <c r="K105" s="111">
        <f t="shared" si="39"/>
        <v>9000</v>
      </c>
      <c r="L105" s="111">
        <f t="shared" si="39"/>
        <v>22333</v>
      </c>
      <c r="M105" s="112">
        <f t="shared" si="39"/>
        <v>63895</v>
      </c>
      <c r="N105" s="12"/>
      <c r="Q105" s="2">
        <f>N128+O154+O77</f>
        <v>137670</v>
      </c>
    </row>
    <row r="106" spans="1:14" ht="10.5" customHeight="1">
      <c r="A106" s="39" t="s">
        <v>67</v>
      </c>
      <c r="B106" s="40" t="s">
        <v>68</v>
      </c>
      <c r="C106" s="41"/>
      <c r="D106" s="41"/>
      <c r="E106" s="41">
        <v>614</v>
      </c>
      <c r="F106" s="41"/>
      <c r="G106" s="41">
        <v>200</v>
      </c>
      <c r="H106" s="41">
        <v>69</v>
      </c>
      <c r="I106" s="41">
        <f>SUM(C106:H106)</f>
        <v>883</v>
      </c>
      <c r="J106" s="41"/>
      <c r="K106" s="41"/>
      <c r="L106" s="41">
        <f>J106+K106</f>
        <v>0</v>
      </c>
      <c r="M106" s="43">
        <f>I106+L106</f>
        <v>883</v>
      </c>
      <c r="N106" s="13"/>
    </row>
    <row r="107" spans="1:14" ht="10.5" customHeight="1">
      <c r="A107" s="49"/>
      <c r="B107" s="50" t="s">
        <v>144</v>
      </c>
      <c r="C107" s="51"/>
      <c r="D107" s="51"/>
      <c r="E107" s="51">
        <v>401</v>
      </c>
      <c r="F107" s="51">
        <v>20</v>
      </c>
      <c r="G107" s="51">
        <v>-145</v>
      </c>
      <c r="H107" s="51">
        <v>-69</v>
      </c>
      <c r="I107" s="51">
        <f>SUM(C107:H107)</f>
        <v>207</v>
      </c>
      <c r="J107" s="51"/>
      <c r="K107" s="51"/>
      <c r="L107" s="51">
        <f>J107+K107</f>
        <v>0</v>
      </c>
      <c r="M107" s="52">
        <f>I107+L107</f>
        <v>207</v>
      </c>
      <c r="N107" s="13"/>
    </row>
    <row r="108" spans="1:14" ht="10.5" customHeight="1" thickBot="1">
      <c r="A108" s="71"/>
      <c r="B108" s="72" t="s">
        <v>147</v>
      </c>
      <c r="C108" s="73">
        <f>SUM(C106:C107)</f>
        <v>0</v>
      </c>
      <c r="D108" s="73">
        <f aca="true" t="shared" si="40" ref="D108:M108">SUM(D106:D107)</f>
        <v>0</v>
      </c>
      <c r="E108" s="73">
        <f t="shared" si="40"/>
        <v>1015</v>
      </c>
      <c r="F108" s="73">
        <f t="shared" si="40"/>
        <v>20</v>
      </c>
      <c r="G108" s="73">
        <f t="shared" si="40"/>
        <v>55</v>
      </c>
      <c r="H108" s="73">
        <f t="shared" si="40"/>
        <v>0</v>
      </c>
      <c r="I108" s="73">
        <f t="shared" si="40"/>
        <v>1090</v>
      </c>
      <c r="J108" s="73">
        <f t="shared" si="40"/>
        <v>0</v>
      </c>
      <c r="K108" s="73">
        <f t="shared" si="40"/>
        <v>0</v>
      </c>
      <c r="L108" s="73">
        <f t="shared" si="40"/>
        <v>0</v>
      </c>
      <c r="M108" s="74">
        <f t="shared" si="40"/>
        <v>1090</v>
      </c>
      <c r="N108" s="13"/>
    </row>
    <row r="109" spans="1:14" ht="10.5" customHeight="1">
      <c r="A109" s="63" t="s">
        <v>69</v>
      </c>
      <c r="B109" s="64" t="s">
        <v>70</v>
      </c>
      <c r="C109" s="65"/>
      <c r="D109" s="65"/>
      <c r="E109" s="65">
        <v>714</v>
      </c>
      <c r="F109" s="65"/>
      <c r="G109" s="65"/>
      <c r="H109" s="65">
        <v>32</v>
      </c>
      <c r="I109" s="65">
        <f>SUM(C109:H109)</f>
        <v>746</v>
      </c>
      <c r="J109" s="65"/>
      <c r="K109" s="65"/>
      <c r="L109" s="65">
        <f>J109+K109</f>
        <v>0</v>
      </c>
      <c r="M109" s="66">
        <f>I109+L109</f>
        <v>746</v>
      </c>
      <c r="N109" s="6"/>
    </row>
    <row r="110" spans="1:14" ht="10.5" customHeight="1">
      <c r="A110" s="49"/>
      <c r="B110" s="50" t="s">
        <v>144</v>
      </c>
      <c r="C110" s="51"/>
      <c r="D110" s="51"/>
      <c r="E110" s="51">
        <v>150</v>
      </c>
      <c r="F110" s="51"/>
      <c r="G110" s="51"/>
      <c r="H110" s="51"/>
      <c r="I110" s="51">
        <f>SUM(C110:H110)</f>
        <v>150</v>
      </c>
      <c r="J110" s="51"/>
      <c r="K110" s="51"/>
      <c r="L110" s="51">
        <f>J110+K110</f>
        <v>0</v>
      </c>
      <c r="M110" s="52">
        <f>I110+L110</f>
        <v>150</v>
      </c>
      <c r="N110" s="6"/>
    </row>
    <row r="111" spans="1:14" ht="10.5" customHeight="1" thickBot="1">
      <c r="A111" s="44"/>
      <c r="B111" s="45" t="s">
        <v>147</v>
      </c>
      <c r="C111" s="46">
        <f>SUM(C109:C110)</f>
        <v>0</v>
      </c>
      <c r="D111" s="46">
        <f aca="true" t="shared" si="41" ref="D111:M111">SUM(D109:D110)</f>
        <v>0</v>
      </c>
      <c r="E111" s="46">
        <f t="shared" si="41"/>
        <v>864</v>
      </c>
      <c r="F111" s="46">
        <f t="shared" si="41"/>
        <v>0</v>
      </c>
      <c r="G111" s="46">
        <f t="shared" si="41"/>
        <v>0</v>
      </c>
      <c r="H111" s="46">
        <f t="shared" si="41"/>
        <v>32</v>
      </c>
      <c r="I111" s="46">
        <f t="shared" si="41"/>
        <v>896</v>
      </c>
      <c r="J111" s="46">
        <f t="shared" si="41"/>
        <v>0</v>
      </c>
      <c r="K111" s="46">
        <f t="shared" si="41"/>
        <v>0</v>
      </c>
      <c r="L111" s="46">
        <f t="shared" si="41"/>
        <v>0</v>
      </c>
      <c r="M111" s="48">
        <f t="shared" si="41"/>
        <v>896</v>
      </c>
      <c r="N111" s="6"/>
    </row>
    <row r="112" spans="1:14" s="2" customFormat="1" ht="10.5" customHeight="1">
      <c r="A112" s="92" t="s">
        <v>71</v>
      </c>
      <c r="B112" s="93" t="s">
        <v>72</v>
      </c>
      <c r="C112" s="94">
        <f>C106+C109</f>
        <v>0</v>
      </c>
      <c r="D112" s="94">
        <f aca="true" t="shared" si="42" ref="D112:M112">D106+D109</f>
        <v>0</v>
      </c>
      <c r="E112" s="94">
        <f t="shared" si="42"/>
        <v>1328</v>
      </c>
      <c r="F112" s="94">
        <f t="shared" si="42"/>
        <v>0</v>
      </c>
      <c r="G112" s="94">
        <f t="shared" si="42"/>
        <v>200</v>
      </c>
      <c r="H112" s="94">
        <f t="shared" si="42"/>
        <v>101</v>
      </c>
      <c r="I112" s="94">
        <f t="shared" si="42"/>
        <v>1629</v>
      </c>
      <c r="J112" s="94">
        <f t="shared" si="42"/>
        <v>0</v>
      </c>
      <c r="K112" s="94">
        <f t="shared" si="42"/>
        <v>0</v>
      </c>
      <c r="L112" s="94">
        <f t="shared" si="42"/>
        <v>0</v>
      </c>
      <c r="M112" s="95">
        <f t="shared" si="42"/>
        <v>1629</v>
      </c>
      <c r="N112" s="6"/>
    </row>
    <row r="113" spans="1:14" s="2" customFormat="1" ht="10.5" customHeight="1">
      <c r="A113" s="96"/>
      <c r="B113" s="90" t="s">
        <v>144</v>
      </c>
      <c r="C113" s="91">
        <f>C107+C110</f>
        <v>0</v>
      </c>
      <c r="D113" s="91">
        <f aca="true" t="shared" si="43" ref="D113:M113">D107+D110</f>
        <v>0</v>
      </c>
      <c r="E113" s="91">
        <f t="shared" si="43"/>
        <v>551</v>
      </c>
      <c r="F113" s="91">
        <f t="shared" si="43"/>
        <v>20</v>
      </c>
      <c r="G113" s="91">
        <f t="shared" si="43"/>
        <v>-145</v>
      </c>
      <c r="H113" s="91">
        <f t="shared" si="43"/>
        <v>-69</v>
      </c>
      <c r="I113" s="91">
        <f t="shared" si="43"/>
        <v>357</v>
      </c>
      <c r="J113" s="91">
        <f t="shared" si="43"/>
        <v>0</v>
      </c>
      <c r="K113" s="91">
        <f t="shared" si="43"/>
        <v>0</v>
      </c>
      <c r="L113" s="91">
        <f t="shared" si="43"/>
        <v>0</v>
      </c>
      <c r="M113" s="97">
        <f t="shared" si="43"/>
        <v>357</v>
      </c>
      <c r="N113" s="7"/>
    </row>
    <row r="114" spans="1:14" s="2" customFormat="1" ht="10.5" customHeight="1" thickBot="1">
      <c r="A114" s="117"/>
      <c r="B114" s="118" t="s">
        <v>155</v>
      </c>
      <c r="C114" s="119">
        <f>SUM(C112:C113)</f>
        <v>0</v>
      </c>
      <c r="D114" s="119">
        <f aca="true" t="shared" si="44" ref="D114:M114">SUM(D112:D113)</f>
        <v>0</v>
      </c>
      <c r="E114" s="119">
        <f t="shared" si="44"/>
        <v>1879</v>
      </c>
      <c r="F114" s="119">
        <f t="shared" si="44"/>
        <v>20</v>
      </c>
      <c r="G114" s="119">
        <f t="shared" si="44"/>
        <v>55</v>
      </c>
      <c r="H114" s="119">
        <f t="shared" si="44"/>
        <v>32</v>
      </c>
      <c r="I114" s="119">
        <f t="shared" si="44"/>
        <v>1986</v>
      </c>
      <c r="J114" s="119">
        <f t="shared" si="44"/>
        <v>0</v>
      </c>
      <c r="K114" s="119">
        <f t="shared" si="44"/>
        <v>0</v>
      </c>
      <c r="L114" s="119">
        <f t="shared" si="44"/>
        <v>0</v>
      </c>
      <c r="M114" s="138">
        <f t="shared" si="44"/>
        <v>1986</v>
      </c>
      <c r="N114" s="6"/>
    </row>
    <row r="115" spans="1:14" s="10" customFormat="1" ht="10.5" customHeight="1">
      <c r="A115" s="121">
        <v>1</v>
      </c>
      <c r="B115" s="122" t="s">
        <v>73</v>
      </c>
      <c r="C115" s="123">
        <f>C6+C38+C60+C71+C103+C112+C9</f>
        <v>85811</v>
      </c>
      <c r="D115" s="123">
        <f>D6+D38+D60+D71+D103+D112+D9</f>
        <v>27592</v>
      </c>
      <c r="E115" s="123">
        <f>E6+E38+E60+E71+E103+E112+E9</f>
        <v>79832</v>
      </c>
      <c r="F115" s="123">
        <f>F6+F38+F60+F71+F103+F112+F9</f>
        <v>23363</v>
      </c>
      <c r="G115" s="123">
        <f>G6+G38+G60+G71+G103+G112+G9</f>
        <v>9838</v>
      </c>
      <c r="H115" s="123">
        <f>H6+H38+H60+H71+H103+H112+H9</f>
        <v>7061</v>
      </c>
      <c r="I115" s="123">
        <f>I6+I38+I60+I71+I103+I112+I9</f>
        <v>233497</v>
      </c>
      <c r="J115" s="123">
        <f>J6+J38+J60+J71+J103+J112+J9</f>
        <v>79348</v>
      </c>
      <c r="K115" s="123">
        <f>K6+K38+K60+K71+K103+K112+K9</f>
        <v>11368</v>
      </c>
      <c r="L115" s="123">
        <f>L6+L38+L60+L71+L103+L112+L9</f>
        <v>90716</v>
      </c>
      <c r="M115" s="173">
        <f>M6+M38+M60+M71+M103+M112+M9</f>
        <v>324213</v>
      </c>
      <c r="N115" s="15"/>
    </row>
    <row r="116" spans="1:14" s="10" customFormat="1" ht="10.5" customHeight="1">
      <c r="A116" s="124"/>
      <c r="B116" s="50" t="s">
        <v>144</v>
      </c>
      <c r="C116" s="120">
        <f>C39+C61+C104+C113+C7+C72</f>
        <v>23</v>
      </c>
      <c r="D116" s="120">
        <f>D39+D61+D104+D113+D7+D72</f>
        <v>62</v>
      </c>
      <c r="E116" s="120">
        <f>E39+E61+E104+E113+E7+E72</f>
        <v>1166</v>
      </c>
      <c r="F116" s="120">
        <f>F39+F61+F104+F113+F7+F72</f>
        <v>4110</v>
      </c>
      <c r="G116" s="120">
        <f>G39+G61+G104+G113+G7+G72</f>
        <v>-145</v>
      </c>
      <c r="H116" s="120">
        <f>H39+H61+H104+H113+H7+H72</f>
        <v>-39</v>
      </c>
      <c r="I116" s="120">
        <f>I39+I61+I104+I113+I7+I72</f>
        <v>5177</v>
      </c>
      <c r="J116" s="120">
        <f>J39+J61+J104+J113+J7+J72</f>
        <v>-54015</v>
      </c>
      <c r="K116" s="120">
        <f>K39+K61+K104+K113+K7+K72</f>
        <v>1507</v>
      </c>
      <c r="L116" s="120">
        <f>L39+L61+L104+L113+L7+L72</f>
        <v>-52508</v>
      </c>
      <c r="M116" s="174">
        <f>M39+M61+M104+M113+M7+M72</f>
        <v>-47331</v>
      </c>
      <c r="N116" s="15"/>
    </row>
    <row r="117" spans="1:14" s="10" customFormat="1" ht="10.5" customHeight="1" thickBot="1">
      <c r="A117" s="125"/>
      <c r="B117" s="126" t="s">
        <v>157</v>
      </c>
      <c r="C117" s="127">
        <f>SUM(C115:C116)</f>
        <v>85834</v>
      </c>
      <c r="D117" s="127">
        <f aca="true" t="shared" si="45" ref="D117:M117">SUM(D115:D116)</f>
        <v>27654</v>
      </c>
      <c r="E117" s="127">
        <f t="shared" si="45"/>
        <v>80998</v>
      </c>
      <c r="F117" s="127">
        <f t="shared" si="45"/>
        <v>27473</v>
      </c>
      <c r="G117" s="127">
        <f t="shared" si="45"/>
        <v>9693</v>
      </c>
      <c r="H117" s="127">
        <f t="shared" si="45"/>
        <v>7022</v>
      </c>
      <c r="I117" s="127">
        <f t="shared" si="45"/>
        <v>238674</v>
      </c>
      <c r="J117" s="127">
        <f t="shared" si="45"/>
        <v>25333</v>
      </c>
      <c r="K117" s="127">
        <f t="shared" si="45"/>
        <v>12875</v>
      </c>
      <c r="L117" s="127">
        <f t="shared" si="45"/>
        <v>38208</v>
      </c>
      <c r="M117" s="128">
        <f t="shared" si="45"/>
        <v>276882</v>
      </c>
      <c r="N117" s="15"/>
    </row>
    <row r="118" spans="1:14" ht="10.5" customHeight="1">
      <c r="A118" s="39" t="s">
        <v>74</v>
      </c>
      <c r="B118" s="40" t="s">
        <v>167</v>
      </c>
      <c r="C118" s="41">
        <v>24706</v>
      </c>
      <c r="D118" s="41">
        <v>8152</v>
      </c>
      <c r="E118" s="41">
        <v>2193</v>
      </c>
      <c r="F118" s="41"/>
      <c r="G118" s="41"/>
      <c r="H118" s="41"/>
      <c r="I118" s="41">
        <f>SUM(C118:H118)</f>
        <v>35051</v>
      </c>
      <c r="J118" s="41"/>
      <c r="K118" s="41"/>
      <c r="L118" s="41">
        <f>J118+K118</f>
        <v>0</v>
      </c>
      <c r="M118" s="43">
        <f>I118+L118</f>
        <v>35051</v>
      </c>
      <c r="N118" s="6"/>
    </row>
    <row r="119" spans="1:14" ht="10.5" customHeight="1">
      <c r="A119" s="49"/>
      <c r="B119" s="50" t="s">
        <v>144</v>
      </c>
      <c r="C119" s="51">
        <v>124</v>
      </c>
      <c r="D119" s="51">
        <v>40</v>
      </c>
      <c r="E119" s="51">
        <v>-492</v>
      </c>
      <c r="F119" s="51"/>
      <c r="G119" s="51"/>
      <c r="H119" s="51"/>
      <c r="I119" s="51">
        <f>SUM(C119:H119)</f>
        <v>-328</v>
      </c>
      <c r="J119" s="51"/>
      <c r="K119" s="51">
        <v>750</v>
      </c>
      <c r="L119" s="51">
        <f>J119+K119</f>
        <v>750</v>
      </c>
      <c r="M119" s="52">
        <f>I119+L119</f>
        <v>422</v>
      </c>
      <c r="N119" s="6"/>
    </row>
    <row r="120" spans="1:14" ht="10.5" customHeight="1" thickBot="1">
      <c r="A120" s="71"/>
      <c r="B120" s="45" t="s">
        <v>168</v>
      </c>
      <c r="C120" s="46">
        <f>SUM(C118:C119)</f>
        <v>24830</v>
      </c>
      <c r="D120" s="46">
        <f aca="true" t="shared" si="46" ref="D120:M120">SUM(D118:D119)</f>
        <v>8192</v>
      </c>
      <c r="E120" s="46">
        <f t="shared" si="46"/>
        <v>1701</v>
      </c>
      <c r="F120" s="46">
        <f t="shared" si="46"/>
        <v>0</v>
      </c>
      <c r="G120" s="46">
        <f t="shared" si="46"/>
        <v>0</v>
      </c>
      <c r="H120" s="46">
        <f t="shared" si="46"/>
        <v>0</v>
      </c>
      <c r="I120" s="46">
        <f t="shared" si="46"/>
        <v>34723</v>
      </c>
      <c r="J120" s="46">
        <f t="shared" si="46"/>
        <v>0</v>
      </c>
      <c r="K120" s="46">
        <f t="shared" si="46"/>
        <v>750</v>
      </c>
      <c r="L120" s="46">
        <f t="shared" si="46"/>
        <v>750</v>
      </c>
      <c r="M120" s="48">
        <f t="shared" si="46"/>
        <v>35473</v>
      </c>
      <c r="N120" s="6"/>
    </row>
    <row r="121" spans="1:14" ht="10.5" customHeight="1">
      <c r="A121" s="162" t="s">
        <v>75</v>
      </c>
      <c r="B121" s="39" t="s">
        <v>76</v>
      </c>
      <c r="C121" s="41">
        <v>232</v>
      </c>
      <c r="D121" s="41">
        <v>72</v>
      </c>
      <c r="E121" s="41">
        <v>210</v>
      </c>
      <c r="F121" s="41"/>
      <c r="G121" s="41"/>
      <c r="H121" s="41"/>
      <c r="I121" s="41">
        <f>SUM(C121:H121)</f>
        <v>514</v>
      </c>
      <c r="J121" s="41"/>
      <c r="K121" s="41"/>
      <c r="L121" s="41">
        <f>J121+K121</f>
        <v>0</v>
      </c>
      <c r="M121" s="43">
        <f>I121+L121</f>
        <v>514</v>
      </c>
      <c r="N121" s="6"/>
    </row>
    <row r="122" spans="1:14" ht="10.5" customHeight="1">
      <c r="A122" s="175"/>
      <c r="B122" s="49" t="s">
        <v>144</v>
      </c>
      <c r="C122" s="51"/>
      <c r="D122" s="51"/>
      <c r="E122" s="51"/>
      <c r="F122" s="51"/>
      <c r="G122" s="51"/>
      <c r="H122" s="51"/>
      <c r="I122" s="51">
        <f>SUM(C122:H122)</f>
        <v>0</v>
      </c>
      <c r="J122" s="51"/>
      <c r="K122" s="51"/>
      <c r="L122" s="51">
        <f>J122+K122</f>
        <v>0</v>
      </c>
      <c r="M122" s="52">
        <f>I122+L122</f>
        <v>0</v>
      </c>
      <c r="N122" s="6"/>
    </row>
    <row r="123" spans="1:14" ht="10.5" customHeight="1" thickBot="1">
      <c r="A123" s="175"/>
      <c r="B123" s="44" t="s">
        <v>175</v>
      </c>
      <c r="C123" s="46">
        <f>SUM(C121:C122)</f>
        <v>232</v>
      </c>
      <c r="D123" s="46">
        <f aca="true" t="shared" si="47" ref="D123:L123">SUM(D121:D122)</f>
        <v>72</v>
      </c>
      <c r="E123" s="46">
        <f t="shared" si="47"/>
        <v>210</v>
      </c>
      <c r="F123" s="46">
        <f t="shared" si="47"/>
        <v>0</v>
      </c>
      <c r="G123" s="46">
        <f t="shared" si="47"/>
        <v>0</v>
      </c>
      <c r="H123" s="46">
        <f t="shared" si="47"/>
        <v>0</v>
      </c>
      <c r="I123" s="46">
        <f t="shared" si="47"/>
        <v>514</v>
      </c>
      <c r="J123" s="46">
        <f t="shared" si="47"/>
        <v>0</v>
      </c>
      <c r="K123" s="46">
        <f t="shared" si="47"/>
        <v>0</v>
      </c>
      <c r="L123" s="46">
        <f t="shared" si="47"/>
        <v>0</v>
      </c>
      <c r="M123" s="48">
        <f>I123+L123</f>
        <v>514</v>
      </c>
      <c r="N123" s="6"/>
    </row>
    <row r="124" spans="1:14" ht="10.5" customHeight="1">
      <c r="A124" s="39" t="s">
        <v>77</v>
      </c>
      <c r="B124" s="40" t="s">
        <v>78</v>
      </c>
      <c r="C124" s="41"/>
      <c r="D124" s="41"/>
      <c r="E124" s="41">
        <v>529</v>
      </c>
      <c r="F124" s="41"/>
      <c r="G124" s="41"/>
      <c r="H124" s="41"/>
      <c r="I124" s="41">
        <f>SUM(C124:H124)</f>
        <v>529</v>
      </c>
      <c r="J124" s="41"/>
      <c r="K124" s="41"/>
      <c r="L124" s="41">
        <f>J124+K124</f>
        <v>0</v>
      </c>
      <c r="M124" s="43">
        <f>I124+L124</f>
        <v>529</v>
      </c>
      <c r="N124" s="6"/>
    </row>
    <row r="125" spans="1:14" ht="10.5" customHeight="1">
      <c r="A125" s="49"/>
      <c r="B125" s="50" t="s">
        <v>125</v>
      </c>
      <c r="C125" s="51">
        <v>2696</v>
      </c>
      <c r="D125" s="51">
        <v>907</v>
      </c>
      <c r="E125" s="51">
        <v>5038</v>
      </c>
      <c r="F125" s="51"/>
      <c r="G125" s="51"/>
      <c r="H125" s="51"/>
      <c r="I125" s="51">
        <f>SUM(C125:H125)</f>
        <v>8641</v>
      </c>
      <c r="J125" s="51"/>
      <c r="K125" s="51"/>
      <c r="L125" s="51"/>
      <c r="M125" s="52">
        <f>I125+L125</f>
        <v>8641</v>
      </c>
      <c r="N125" s="6"/>
    </row>
    <row r="126" spans="1:14" s="19" customFormat="1" ht="10.5" customHeight="1">
      <c r="A126" s="88"/>
      <c r="B126" s="83" t="s">
        <v>132</v>
      </c>
      <c r="C126" s="84">
        <f>SUM(C124:C125)</f>
        <v>2696</v>
      </c>
      <c r="D126" s="84">
        <f aca="true" t="shared" si="48" ref="D126:M126">SUM(D124:D125)</f>
        <v>907</v>
      </c>
      <c r="E126" s="84">
        <f t="shared" si="48"/>
        <v>5567</v>
      </c>
      <c r="F126" s="84">
        <f t="shared" si="48"/>
        <v>0</v>
      </c>
      <c r="G126" s="84">
        <f t="shared" si="48"/>
        <v>0</v>
      </c>
      <c r="H126" s="84">
        <f t="shared" si="48"/>
        <v>0</v>
      </c>
      <c r="I126" s="84">
        <f t="shared" si="48"/>
        <v>9170</v>
      </c>
      <c r="J126" s="84">
        <f t="shared" si="48"/>
        <v>0</v>
      </c>
      <c r="K126" s="84">
        <f t="shared" si="48"/>
        <v>0</v>
      </c>
      <c r="L126" s="84">
        <f t="shared" si="48"/>
        <v>0</v>
      </c>
      <c r="M126" s="89">
        <f t="shared" si="48"/>
        <v>9170</v>
      </c>
      <c r="N126" s="20"/>
    </row>
    <row r="127" spans="1:15" s="19" customFormat="1" ht="10.5" customHeight="1">
      <c r="A127" s="88"/>
      <c r="B127" s="83" t="s">
        <v>144</v>
      </c>
      <c r="C127" s="84"/>
      <c r="D127" s="84"/>
      <c r="E127" s="84"/>
      <c r="F127" s="84"/>
      <c r="G127" s="84"/>
      <c r="H127" s="84"/>
      <c r="I127" s="84">
        <f>SUM(C127:H127)</f>
        <v>0</v>
      </c>
      <c r="J127" s="84"/>
      <c r="K127" s="84"/>
      <c r="L127" s="84">
        <f>SUM(J126:K126)</f>
        <v>0</v>
      </c>
      <c r="M127" s="89">
        <f>I127+L127</f>
        <v>0</v>
      </c>
      <c r="N127" s="20">
        <v>170000</v>
      </c>
      <c r="O127" s="19">
        <f>N127*0.15</f>
        <v>25500</v>
      </c>
    </row>
    <row r="128" spans="1:14" s="19" customFormat="1" ht="10.5" customHeight="1" thickBot="1">
      <c r="A128" s="55"/>
      <c r="B128" s="56" t="s">
        <v>176</v>
      </c>
      <c r="C128" s="57">
        <f>SUM(C126:C127)</f>
        <v>2696</v>
      </c>
      <c r="D128" s="57">
        <f aca="true" t="shared" si="49" ref="D128:L128">SUM(D126:D127)</f>
        <v>907</v>
      </c>
      <c r="E128" s="57">
        <f t="shared" si="49"/>
        <v>5567</v>
      </c>
      <c r="F128" s="57">
        <f t="shared" si="49"/>
        <v>0</v>
      </c>
      <c r="G128" s="57">
        <f t="shared" si="49"/>
        <v>0</v>
      </c>
      <c r="H128" s="57">
        <f t="shared" si="49"/>
        <v>0</v>
      </c>
      <c r="I128" s="57">
        <f t="shared" si="49"/>
        <v>9170</v>
      </c>
      <c r="J128" s="57">
        <f t="shared" si="49"/>
        <v>0</v>
      </c>
      <c r="K128" s="57">
        <f t="shared" si="49"/>
        <v>0</v>
      </c>
      <c r="L128" s="57">
        <f t="shared" si="49"/>
        <v>0</v>
      </c>
      <c r="M128" s="58">
        <f>I128+L128</f>
        <v>9170</v>
      </c>
      <c r="N128" s="20">
        <v>25500</v>
      </c>
    </row>
    <row r="129" spans="1:16" ht="10.5" customHeight="1">
      <c r="A129" s="63">
        <v>110</v>
      </c>
      <c r="B129" s="64" t="s">
        <v>79</v>
      </c>
      <c r="C129" s="65"/>
      <c r="D129" s="65"/>
      <c r="E129" s="65">
        <v>3503</v>
      </c>
      <c r="F129" s="65"/>
      <c r="G129" s="65"/>
      <c r="H129" s="65"/>
      <c r="I129" s="65">
        <f>SUM(C129:H129)</f>
        <v>3503</v>
      </c>
      <c r="J129" s="65"/>
      <c r="K129" s="65"/>
      <c r="L129" s="65">
        <f>J129+K129</f>
        <v>0</v>
      </c>
      <c r="M129" s="66">
        <f>I129+L129</f>
        <v>3503</v>
      </c>
      <c r="N129" s="6">
        <f>SUM(N127:N128)</f>
        <v>195500</v>
      </c>
      <c r="P129">
        <f>917800*0.15</f>
        <v>137670</v>
      </c>
    </row>
    <row r="130" spans="1:14" ht="10.5" customHeight="1">
      <c r="A130" s="49"/>
      <c r="B130" s="50" t="s">
        <v>125</v>
      </c>
      <c r="C130" s="51">
        <v>1189</v>
      </c>
      <c r="D130" s="51">
        <v>404</v>
      </c>
      <c r="E130" s="51">
        <v>314</v>
      </c>
      <c r="F130" s="51"/>
      <c r="G130" s="51"/>
      <c r="H130" s="51"/>
      <c r="I130" s="51">
        <f>SUM(C130:H130)</f>
        <v>1907</v>
      </c>
      <c r="J130" s="51"/>
      <c r="K130" s="51"/>
      <c r="L130" s="51"/>
      <c r="M130" s="52">
        <f>I130+L130</f>
        <v>1907</v>
      </c>
      <c r="N130" s="6"/>
    </row>
    <row r="131" spans="1:14" s="19" customFormat="1" ht="10.5" customHeight="1" thickBot="1">
      <c r="A131" s="53"/>
      <c r="B131" s="54" t="s">
        <v>133</v>
      </c>
      <c r="C131" s="75">
        <f>SUM(C129:C130)</f>
        <v>1189</v>
      </c>
      <c r="D131" s="75">
        <f aca="true" t="shared" si="50" ref="D131:M131">SUM(D129:D130)</f>
        <v>404</v>
      </c>
      <c r="E131" s="75">
        <f t="shared" si="50"/>
        <v>3817</v>
      </c>
      <c r="F131" s="75">
        <f t="shared" si="50"/>
        <v>0</v>
      </c>
      <c r="G131" s="75">
        <f t="shared" si="50"/>
        <v>0</v>
      </c>
      <c r="H131" s="75">
        <f t="shared" si="50"/>
        <v>0</v>
      </c>
      <c r="I131" s="75">
        <f t="shared" si="50"/>
        <v>5410</v>
      </c>
      <c r="J131" s="75">
        <f t="shared" si="50"/>
        <v>0</v>
      </c>
      <c r="K131" s="75">
        <f t="shared" si="50"/>
        <v>0</v>
      </c>
      <c r="L131" s="75">
        <f t="shared" si="50"/>
        <v>0</v>
      </c>
      <c r="M131" s="76">
        <f t="shared" si="50"/>
        <v>5410</v>
      </c>
      <c r="N131" s="20"/>
    </row>
    <row r="132" spans="1:14" s="5" customFormat="1" ht="10.5" customHeight="1">
      <c r="A132" s="92">
        <v>2</v>
      </c>
      <c r="B132" s="93" t="s">
        <v>108</v>
      </c>
      <c r="C132" s="94">
        <f aca="true" t="shared" si="51" ref="C132:M132">C118+C121+C126+C131</f>
        <v>28823</v>
      </c>
      <c r="D132" s="94">
        <f t="shared" si="51"/>
        <v>9535</v>
      </c>
      <c r="E132" s="94">
        <f t="shared" si="51"/>
        <v>11787</v>
      </c>
      <c r="F132" s="94">
        <f t="shared" si="51"/>
        <v>0</v>
      </c>
      <c r="G132" s="94">
        <f t="shared" si="51"/>
        <v>0</v>
      </c>
      <c r="H132" s="94">
        <f t="shared" si="51"/>
        <v>0</v>
      </c>
      <c r="I132" s="94">
        <f t="shared" si="51"/>
        <v>50145</v>
      </c>
      <c r="J132" s="94">
        <f t="shared" si="51"/>
        <v>0</v>
      </c>
      <c r="K132" s="94">
        <f t="shared" si="51"/>
        <v>0</v>
      </c>
      <c r="L132" s="94">
        <f t="shared" si="51"/>
        <v>0</v>
      </c>
      <c r="M132" s="95">
        <f t="shared" si="51"/>
        <v>50145</v>
      </c>
      <c r="N132" s="16"/>
    </row>
    <row r="133" spans="1:14" s="5" customFormat="1" ht="10.5" customHeight="1">
      <c r="A133" s="96"/>
      <c r="B133" s="90" t="s">
        <v>144</v>
      </c>
      <c r="C133" s="91">
        <f aca="true" t="shared" si="52" ref="C133:M133">C119+C122+C127</f>
        <v>124</v>
      </c>
      <c r="D133" s="91">
        <f t="shared" si="52"/>
        <v>40</v>
      </c>
      <c r="E133" s="91">
        <f t="shared" si="52"/>
        <v>-492</v>
      </c>
      <c r="F133" s="91">
        <f t="shared" si="52"/>
        <v>0</v>
      </c>
      <c r="G133" s="91">
        <f t="shared" si="52"/>
        <v>0</v>
      </c>
      <c r="H133" s="91">
        <f t="shared" si="52"/>
        <v>0</v>
      </c>
      <c r="I133" s="91">
        <f t="shared" si="52"/>
        <v>-328</v>
      </c>
      <c r="J133" s="91">
        <f t="shared" si="52"/>
        <v>0</v>
      </c>
      <c r="K133" s="91">
        <f t="shared" si="52"/>
        <v>750</v>
      </c>
      <c r="L133" s="91">
        <f t="shared" si="52"/>
        <v>750</v>
      </c>
      <c r="M133" s="97">
        <f t="shared" si="52"/>
        <v>422</v>
      </c>
      <c r="N133" s="16"/>
    </row>
    <row r="134" spans="1:13" s="143" customFormat="1" ht="10.5" customHeight="1" thickBot="1">
      <c r="A134" s="109"/>
      <c r="B134" s="110" t="s">
        <v>169</v>
      </c>
      <c r="C134" s="111">
        <f>SUM(C132:C133)</f>
        <v>28947</v>
      </c>
      <c r="D134" s="111">
        <f aca="true" t="shared" si="53" ref="D134:M134">SUM(D132:D133)</f>
        <v>9575</v>
      </c>
      <c r="E134" s="111">
        <f t="shared" si="53"/>
        <v>11295</v>
      </c>
      <c r="F134" s="111">
        <f t="shared" si="53"/>
        <v>0</v>
      </c>
      <c r="G134" s="111">
        <f t="shared" si="53"/>
        <v>0</v>
      </c>
      <c r="H134" s="111">
        <f t="shared" si="53"/>
        <v>0</v>
      </c>
      <c r="I134" s="111">
        <f t="shared" si="53"/>
        <v>49817</v>
      </c>
      <c r="J134" s="111">
        <f t="shared" si="53"/>
        <v>0</v>
      </c>
      <c r="K134" s="111">
        <f t="shared" si="53"/>
        <v>750</v>
      </c>
      <c r="L134" s="111">
        <f t="shared" si="53"/>
        <v>750</v>
      </c>
      <c r="M134" s="112">
        <f t="shared" si="53"/>
        <v>50567</v>
      </c>
    </row>
    <row r="135" spans="1:14" ht="10.5" customHeight="1">
      <c r="A135" s="63" t="s">
        <v>80</v>
      </c>
      <c r="B135" s="64" t="s">
        <v>81</v>
      </c>
      <c r="C135" s="65">
        <v>60082</v>
      </c>
      <c r="D135" s="65">
        <v>19653</v>
      </c>
      <c r="E135" s="65">
        <v>7821</v>
      </c>
      <c r="F135" s="65">
        <v>512</v>
      </c>
      <c r="G135" s="65"/>
      <c r="H135" s="65"/>
      <c r="I135" s="65">
        <f aca="true" t="shared" si="54" ref="I135:I150">SUM(C135:H135)</f>
        <v>88068</v>
      </c>
      <c r="J135" s="65"/>
      <c r="K135" s="65"/>
      <c r="L135" s="65">
        <f>J135+K135</f>
        <v>0</v>
      </c>
      <c r="M135" s="66">
        <f>I135+L135</f>
        <v>88068</v>
      </c>
      <c r="N135" s="6"/>
    </row>
    <row r="136" spans="1:14" ht="10.5" customHeight="1">
      <c r="A136" s="49"/>
      <c r="B136" s="50" t="s">
        <v>144</v>
      </c>
      <c r="C136" s="51"/>
      <c r="D136" s="51"/>
      <c r="E136" s="51">
        <v>-355</v>
      </c>
      <c r="F136" s="51"/>
      <c r="G136" s="51"/>
      <c r="H136" s="51"/>
      <c r="I136" s="51">
        <f t="shared" si="54"/>
        <v>-355</v>
      </c>
      <c r="J136" s="51"/>
      <c r="K136" s="51">
        <v>775</v>
      </c>
      <c r="L136" s="51">
        <f>J136+K136</f>
        <v>775</v>
      </c>
      <c r="M136" s="52">
        <f>I136+L136</f>
        <v>420</v>
      </c>
      <c r="N136" s="6"/>
    </row>
    <row r="137" spans="1:14" ht="10.5" customHeight="1" thickBot="1">
      <c r="A137" s="71"/>
      <c r="B137" s="72" t="s">
        <v>147</v>
      </c>
      <c r="C137" s="73">
        <f>SUM(C135:C136)</f>
        <v>60082</v>
      </c>
      <c r="D137" s="73">
        <f aca="true" t="shared" si="55" ref="D137:M137">SUM(D135:D136)</f>
        <v>19653</v>
      </c>
      <c r="E137" s="73">
        <f t="shared" si="55"/>
        <v>7466</v>
      </c>
      <c r="F137" s="73">
        <f t="shared" si="55"/>
        <v>512</v>
      </c>
      <c r="G137" s="73">
        <f t="shared" si="55"/>
        <v>0</v>
      </c>
      <c r="H137" s="73">
        <f t="shared" si="55"/>
        <v>0</v>
      </c>
      <c r="I137" s="73">
        <f t="shared" si="55"/>
        <v>87713</v>
      </c>
      <c r="J137" s="73">
        <f t="shared" si="55"/>
        <v>0</v>
      </c>
      <c r="K137" s="73">
        <f t="shared" si="55"/>
        <v>775</v>
      </c>
      <c r="L137" s="73">
        <f t="shared" si="55"/>
        <v>775</v>
      </c>
      <c r="M137" s="74">
        <f t="shared" si="55"/>
        <v>88488</v>
      </c>
      <c r="N137" s="6"/>
    </row>
    <row r="138" spans="1:14" ht="10.5" customHeight="1">
      <c r="A138" s="63" t="s">
        <v>82</v>
      </c>
      <c r="B138" s="64" t="s">
        <v>83</v>
      </c>
      <c r="C138" s="65">
        <v>5180</v>
      </c>
      <c r="D138" s="65">
        <v>1702</v>
      </c>
      <c r="E138" s="65">
        <v>370</v>
      </c>
      <c r="F138" s="65"/>
      <c r="G138" s="65"/>
      <c r="H138" s="65"/>
      <c r="I138" s="65">
        <f t="shared" si="54"/>
        <v>7252</v>
      </c>
      <c r="J138" s="65"/>
      <c r="K138" s="65"/>
      <c r="L138" s="65">
        <f>J138+K138</f>
        <v>0</v>
      </c>
      <c r="M138" s="66">
        <f aca="true" t="shared" si="56" ref="M138:M145">I138+L138</f>
        <v>7252</v>
      </c>
      <c r="N138" s="6"/>
    </row>
    <row r="139" spans="1:15" ht="10.5" customHeight="1">
      <c r="A139" s="49"/>
      <c r="B139" s="50" t="s">
        <v>144</v>
      </c>
      <c r="C139" s="51"/>
      <c r="D139" s="51"/>
      <c r="E139" s="51"/>
      <c r="F139" s="51"/>
      <c r="G139" s="51"/>
      <c r="H139" s="51"/>
      <c r="I139" s="65">
        <f t="shared" si="54"/>
        <v>0</v>
      </c>
      <c r="J139" s="51"/>
      <c r="K139" s="51"/>
      <c r="L139" s="65">
        <f>J139+K139</f>
        <v>0</v>
      </c>
      <c r="M139" s="66">
        <f t="shared" si="56"/>
        <v>0</v>
      </c>
      <c r="N139" s="6"/>
      <c r="O139">
        <v>92250</v>
      </c>
    </row>
    <row r="140" spans="1:15" ht="10.5" customHeight="1" thickBot="1">
      <c r="A140" s="59"/>
      <c r="B140" s="60" t="s">
        <v>177</v>
      </c>
      <c r="C140" s="61">
        <f>SUM(C138:C139)</f>
        <v>5180</v>
      </c>
      <c r="D140" s="61">
        <f aca="true" t="shared" si="57" ref="D140:L140">SUM(D138:D139)</f>
        <v>1702</v>
      </c>
      <c r="E140" s="61">
        <f t="shared" si="57"/>
        <v>370</v>
      </c>
      <c r="F140" s="61">
        <f t="shared" si="57"/>
        <v>0</v>
      </c>
      <c r="G140" s="61">
        <f t="shared" si="57"/>
        <v>0</v>
      </c>
      <c r="H140" s="61">
        <f t="shared" si="57"/>
        <v>0</v>
      </c>
      <c r="I140" s="61">
        <f t="shared" si="57"/>
        <v>7252</v>
      </c>
      <c r="J140" s="61">
        <f t="shared" si="57"/>
        <v>0</v>
      </c>
      <c r="K140" s="61">
        <f t="shared" si="57"/>
        <v>0</v>
      </c>
      <c r="L140" s="61">
        <f t="shared" si="57"/>
        <v>0</v>
      </c>
      <c r="M140" s="62">
        <f t="shared" si="56"/>
        <v>7252</v>
      </c>
      <c r="N140" s="6"/>
      <c r="O140">
        <v>25500</v>
      </c>
    </row>
    <row r="141" spans="1:15" ht="10.5" customHeight="1">
      <c r="A141" s="39" t="s">
        <v>84</v>
      </c>
      <c r="B141" s="40" t="s">
        <v>85</v>
      </c>
      <c r="C141" s="41">
        <v>9630</v>
      </c>
      <c r="D141" s="41">
        <v>3191</v>
      </c>
      <c r="E141" s="41">
        <v>171</v>
      </c>
      <c r="F141" s="41"/>
      <c r="G141" s="41"/>
      <c r="H141" s="41"/>
      <c r="I141" s="41">
        <f t="shared" si="54"/>
        <v>12992</v>
      </c>
      <c r="J141" s="41"/>
      <c r="K141" s="41"/>
      <c r="L141" s="41">
        <f>J141+K141</f>
        <v>0</v>
      </c>
      <c r="M141" s="43">
        <f t="shared" si="56"/>
        <v>12992</v>
      </c>
      <c r="N141" s="6"/>
      <c r="O141">
        <v>73920</v>
      </c>
    </row>
    <row r="142" spans="1:15" ht="10.5" customHeight="1">
      <c r="A142" s="49"/>
      <c r="B142" s="50" t="s">
        <v>144</v>
      </c>
      <c r="C142" s="51"/>
      <c r="D142" s="51"/>
      <c r="E142" s="51"/>
      <c r="F142" s="51"/>
      <c r="G142" s="51"/>
      <c r="H142" s="51"/>
      <c r="I142" s="51">
        <f t="shared" si="54"/>
        <v>0</v>
      </c>
      <c r="J142" s="51"/>
      <c r="K142" s="51"/>
      <c r="L142" s="51">
        <f>J142+K142</f>
        <v>0</v>
      </c>
      <c r="M142" s="52">
        <f t="shared" si="56"/>
        <v>0</v>
      </c>
      <c r="N142" s="6"/>
      <c r="O142">
        <f>SUM(O139:O141)</f>
        <v>191670</v>
      </c>
    </row>
    <row r="143" spans="1:15" ht="10.5" customHeight="1" thickBot="1">
      <c r="A143" s="71"/>
      <c r="B143" s="72" t="s">
        <v>179</v>
      </c>
      <c r="C143" s="73">
        <f>SUM(C141:C142)</f>
        <v>9630</v>
      </c>
      <c r="D143" s="73">
        <f aca="true" t="shared" si="58" ref="D143:L143">SUM(D141:D142)</f>
        <v>3191</v>
      </c>
      <c r="E143" s="73">
        <f t="shared" si="58"/>
        <v>171</v>
      </c>
      <c r="F143" s="73">
        <f t="shared" si="58"/>
        <v>0</v>
      </c>
      <c r="G143" s="73">
        <f t="shared" si="58"/>
        <v>0</v>
      </c>
      <c r="H143" s="73">
        <f t="shared" si="58"/>
        <v>0</v>
      </c>
      <c r="I143" s="73">
        <f t="shared" si="58"/>
        <v>12992</v>
      </c>
      <c r="J143" s="73">
        <f t="shared" si="58"/>
        <v>0</v>
      </c>
      <c r="K143" s="73">
        <f t="shared" si="58"/>
        <v>0</v>
      </c>
      <c r="L143" s="73">
        <f t="shared" si="58"/>
        <v>0</v>
      </c>
      <c r="M143" s="74">
        <f t="shared" si="56"/>
        <v>12992</v>
      </c>
      <c r="N143" s="13">
        <f>N154+N127+N77</f>
        <v>917800</v>
      </c>
      <c r="O143" s="163">
        <f>N78+N156+N128</f>
        <v>191670</v>
      </c>
    </row>
    <row r="144" spans="1:14" ht="12" customHeight="1">
      <c r="A144" s="39" t="s">
        <v>119</v>
      </c>
      <c r="B144" s="40" t="s">
        <v>196</v>
      </c>
      <c r="C144" s="41"/>
      <c r="D144" s="41"/>
      <c r="E144" s="41">
        <v>786</v>
      </c>
      <c r="F144" s="41"/>
      <c r="G144" s="41"/>
      <c r="H144" s="41"/>
      <c r="I144" s="41">
        <f t="shared" si="54"/>
        <v>786</v>
      </c>
      <c r="J144" s="41"/>
      <c r="K144" s="41"/>
      <c r="L144" s="41"/>
      <c r="M144" s="43">
        <f t="shared" si="56"/>
        <v>786</v>
      </c>
      <c r="N144" s="6"/>
    </row>
    <row r="145" spans="1:14" ht="12" customHeight="1">
      <c r="A145" s="49"/>
      <c r="B145" s="50" t="s">
        <v>125</v>
      </c>
      <c r="C145" s="51">
        <v>4282</v>
      </c>
      <c r="D145" s="51">
        <v>1440</v>
      </c>
      <c r="E145" s="51">
        <v>8049</v>
      </c>
      <c r="F145" s="51"/>
      <c r="G145" s="51"/>
      <c r="H145" s="51"/>
      <c r="I145" s="51">
        <f t="shared" si="54"/>
        <v>13771</v>
      </c>
      <c r="J145" s="51"/>
      <c r="K145" s="51"/>
      <c r="L145" s="51">
        <v>0</v>
      </c>
      <c r="M145" s="52">
        <f t="shared" si="56"/>
        <v>13771</v>
      </c>
      <c r="N145" s="6"/>
    </row>
    <row r="146" spans="1:14" s="19" customFormat="1" ht="12" customHeight="1">
      <c r="A146" s="88"/>
      <c r="B146" s="83" t="s">
        <v>134</v>
      </c>
      <c r="C146" s="84">
        <f>SUM(C144:C145)</f>
        <v>4282</v>
      </c>
      <c r="D146" s="84">
        <f aca="true" t="shared" si="59" ref="D146:M146">SUM(D144:D145)</f>
        <v>1440</v>
      </c>
      <c r="E146" s="84">
        <f t="shared" si="59"/>
        <v>8835</v>
      </c>
      <c r="F146" s="84">
        <f t="shared" si="59"/>
        <v>0</v>
      </c>
      <c r="G146" s="84">
        <f t="shared" si="59"/>
        <v>0</v>
      </c>
      <c r="H146" s="84">
        <f t="shared" si="59"/>
        <v>0</v>
      </c>
      <c r="I146" s="84">
        <f t="shared" si="59"/>
        <v>14557</v>
      </c>
      <c r="J146" s="84">
        <f t="shared" si="59"/>
        <v>0</v>
      </c>
      <c r="K146" s="84">
        <f t="shared" si="59"/>
        <v>0</v>
      </c>
      <c r="L146" s="84">
        <f t="shared" si="59"/>
        <v>0</v>
      </c>
      <c r="M146" s="89">
        <f t="shared" si="59"/>
        <v>14557</v>
      </c>
      <c r="N146" s="20"/>
    </row>
    <row r="147" spans="1:14" s="19" customFormat="1" ht="12" customHeight="1">
      <c r="A147" s="88"/>
      <c r="B147" s="83" t="s">
        <v>144</v>
      </c>
      <c r="C147" s="84"/>
      <c r="D147" s="84"/>
      <c r="E147" s="84"/>
      <c r="F147" s="84"/>
      <c r="G147" s="84"/>
      <c r="H147" s="84"/>
      <c r="I147" s="84">
        <f>SUM(C147:H147)</f>
        <v>0</v>
      </c>
      <c r="J147" s="84"/>
      <c r="K147" s="84"/>
      <c r="L147" s="84">
        <f>SUM(J147:K147)</f>
        <v>0</v>
      </c>
      <c r="M147" s="89">
        <f>I147+L147</f>
        <v>0</v>
      </c>
      <c r="N147" s="20"/>
    </row>
    <row r="148" spans="1:14" s="19" customFormat="1" ht="12" customHeight="1" thickBot="1">
      <c r="A148" s="53"/>
      <c r="B148" s="54" t="s">
        <v>178</v>
      </c>
      <c r="C148" s="75">
        <f>SUM(C146:C147)</f>
        <v>4282</v>
      </c>
      <c r="D148" s="75">
        <f aca="true" t="shared" si="60" ref="D148:L148">SUM(D146:D147)</f>
        <v>1440</v>
      </c>
      <c r="E148" s="75">
        <f t="shared" si="60"/>
        <v>8835</v>
      </c>
      <c r="F148" s="75">
        <f t="shared" si="60"/>
        <v>0</v>
      </c>
      <c r="G148" s="75">
        <f t="shared" si="60"/>
        <v>0</v>
      </c>
      <c r="H148" s="75">
        <f t="shared" si="60"/>
        <v>0</v>
      </c>
      <c r="I148" s="75">
        <f t="shared" si="60"/>
        <v>14557</v>
      </c>
      <c r="J148" s="75">
        <f t="shared" si="60"/>
        <v>0</v>
      </c>
      <c r="K148" s="75">
        <f t="shared" si="60"/>
        <v>0</v>
      </c>
      <c r="L148" s="75">
        <f t="shared" si="60"/>
        <v>0</v>
      </c>
      <c r="M148" s="76">
        <f>I148+L148</f>
        <v>14557</v>
      </c>
      <c r="N148" s="20"/>
    </row>
    <row r="149" spans="1:14" s="21" customFormat="1" ht="12" customHeight="1">
      <c r="A149" s="39" t="s">
        <v>86</v>
      </c>
      <c r="B149" s="40" t="s">
        <v>87</v>
      </c>
      <c r="C149" s="41">
        <v>6875</v>
      </c>
      <c r="D149" s="41">
        <v>2359</v>
      </c>
      <c r="E149" s="41">
        <v>8220</v>
      </c>
      <c r="F149" s="41"/>
      <c r="G149" s="41"/>
      <c r="H149" s="41"/>
      <c r="I149" s="41">
        <f t="shared" si="54"/>
        <v>17454</v>
      </c>
      <c r="J149" s="41"/>
      <c r="K149" s="41"/>
      <c r="L149" s="41">
        <f>J149+K149</f>
        <v>0</v>
      </c>
      <c r="M149" s="43">
        <f>I149+L149</f>
        <v>17454</v>
      </c>
      <c r="N149" s="22"/>
    </row>
    <row r="150" spans="1:14" s="24" customFormat="1" ht="12" customHeight="1">
      <c r="A150" s="49"/>
      <c r="B150" s="50" t="s">
        <v>125</v>
      </c>
      <c r="C150" s="50">
        <v>810</v>
      </c>
      <c r="D150" s="50">
        <v>276</v>
      </c>
      <c r="E150" s="50">
        <v>223</v>
      </c>
      <c r="F150" s="50"/>
      <c r="G150" s="50"/>
      <c r="H150" s="50"/>
      <c r="I150" s="51">
        <f t="shared" si="54"/>
        <v>1309</v>
      </c>
      <c r="J150" s="50"/>
      <c r="K150" s="50"/>
      <c r="L150" s="50"/>
      <c r="M150" s="52">
        <f>I150+L150</f>
        <v>1309</v>
      </c>
      <c r="N150" s="22"/>
    </row>
    <row r="151" spans="1:14" s="25" customFormat="1" ht="12" customHeight="1">
      <c r="A151" s="88"/>
      <c r="B151" s="83" t="s">
        <v>135</v>
      </c>
      <c r="C151" s="84">
        <f>SUM(C149:C150)</f>
        <v>7685</v>
      </c>
      <c r="D151" s="84">
        <f>SUM(D149:D150)</f>
        <v>2635</v>
      </c>
      <c r="E151" s="84">
        <f aca="true" t="shared" si="61" ref="E151:M151">SUM(E149:E150)</f>
        <v>8443</v>
      </c>
      <c r="F151" s="84">
        <f t="shared" si="61"/>
        <v>0</v>
      </c>
      <c r="G151" s="84">
        <f t="shared" si="61"/>
        <v>0</v>
      </c>
      <c r="H151" s="84">
        <f t="shared" si="61"/>
        <v>0</v>
      </c>
      <c r="I151" s="84">
        <f t="shared" si="61"/>
        <v>18763</v>
      </c>
      <c r="J151" s="84">
        <f t="shared" si="61"/>
        <v>0</v>
      </c>
      <c r="K151" s="84">
        <f t="shared" si="61"/>
        <v>0</v>
      </c>
      <c r="L151" s="84">
        <f t="shared" si="61"/>
        <v>0</v>
      </c>
      <c r="M151" s="89">
        <f t="shared" si="61"/>
        <v>18763</v>
      </c>
      <c r="N151" s="23"/>
    </row>
    <row r="152" spans="1:14" s="25" customFormat="1" ht="12" customHeight="1">
      <c r="A152" s="88"/>
      <c r="B152" s="83" t="s">
        <v>144</v>
      </c>
      <c r="C152" s="84"/>
      <c r="D152" s="84"/>
      <c r="E152" s="84">
        <v>165</v>
      </c>
      <c r="F152" s="84"/>
      <c r="G152" s="84"/>
      <c r="H152" s="84"/>
      <c r="I152" s="84">
        <f>SUM(C152:H152)</f>
        <v>165</v>
      </c>
      <c r="J152" s="84"/>
      <c r="K152" s="84"/>
      <c r="L152" s="84">
        <f>SUM(J152:K152)</f>
        <v>0</v>
      </c>
      <c r="M152" s="89">
        <f>I152+L152</f>
        <v>165</v>
      </c>
      <c r="N152" s="23"/>
    </row>
    <row r="153" spans="1:14" s="25" customFormat="1" ht="12" customHeight="1" thickBot="1">
      <c r="A153" s="55"/>
      <c r="B153" s="56" t="s">
        <v>189</v>
      </c>
      <c r="C153" s="57">
        <f>SUM(C151:C152)</f>
        <v>7685</v>
      </c>
      <c r="D153" s="57">
        <f aca="true" t="shared" si="62" ref="D153:M153">SUM(D151:D152)</f>
        <v>2635</v>
      </c>
      <c r="E153" s="57">
        <f t="shared" si="62"/>
        <v>8608</v>
      </c>
      <c r="F153" s="57">
        <f t="shared" si="62"/>
        <v>0</v>
      </c>
      <c r="G153" s="57">
        <f t="shared" si="62"/>
        <v>0</v>
      </c>
      <c r="H153" s="57">
        <f t="shared" si="62"/>
        <v>0</v>
      </c>
      <c r="I153" s="57">
        <f t="shared" si="62"/>
        <v>18928</v>
      </c>
      <c r="J153" s="57">
        <f t="shared" si="62"/>
        <v>0</v>
      </c>
      <c r="K153" s="57">
        <f t="shared" si="62"/>
        <v>0</v>
      </c>
      <c r="L153" s="57">
        <f t="shared" si="62"/>
        <v>0</v>
      </c>
      <c r="M153" s="58">
        <f t="shared" si="62"/>
        <v>18928</v>
      </c>
      <c r="N153" s="23"/>
    </row>
    <row r="154" spans="1:16" s="5" customFormat="1" ht="12" customHeight="1">
      <c r="A154" s="92">
        <v>3</v>
      </c>
      <c r="B154" s="140" t="s">
        <v>88</v>
      </c>
      <c r="C154" s="141">
        <f>C135+C138+C141+C146+C151</f>
        <v>86859</v>
      </c>
      <c r="D154" s="141">
        <f>D135+D138+D141+D146+D151</f>
        <v>28621</v>
      </c>
      <c r="E154" s="141">
        <f>E135+E138+E141+E146+E151</f>
        <v>25640</v>
      </c>
      <c r="F154" s="141">
        <f>F135+F138+F141+F146+F151</f>
        <v>512</v>
      </c>
      <c r="G154" s="141">
        <f>G135+G138+G141+G146+G151</f>
        <v>0</v>
      </c>
      <c r="H154" s="141">
        <f>H135+H138+H141+H146+H151</f>
        <v>0</v>
      </c>
      <c r="I154" s="141">
        <f>I135+I138+I141+I146+I151</f>
        <v>141632</v>
      </c>
      <c r="J154" s="141">
        <f>J135+J138+J141+J146+J151</f>
        <v>0</v>
      </c>
      <c r="K154" s="141">
        <f>K135+K138+K141+K146+K151</f>
        <v>0</v>
      </c>
      <c r="L154" s="141">
        <f>L135+L138+L141+L146+L151</f>
        <v>0</v>
      </c>
      <c r="M154" s="142">
        <f>M135+M138+M141+M146+M151</f>
        <v>141632</v>
      </c>
      <c r="N154" s="16">
        <v>492800</v>
      </c>
      <c r="O154" s="5">
        <f>N154*0.15</f>
        <v>73920</v>
      </c>
      <c r="P154" s="5">
        <f>O154+61350</f>
        <v>135270</v>
      </c>
    </row>
    <row r="155" spans="1:14" s="5" customFormat="1" ht="12" customHeight="1">
      <c r="A155" s="96"/>
      <c r="B155" s="90" t="s">
        <v>144</v>
      </c>
      <c r="C155" s="91">
        <f>C136+C139+C142+C147+C152</f>
        <v>0</v>
      </c>
      <c r="D155" s="91">
        <f>D136+D139+D142+D147+D152</f>
        <v>0</v>
      </c>
      <c r="E155" s="91">
        <f>E136+E139+E142+E147+E152</f>
        <v>-190</v>
      </c>
      <c r="F155" s="91">
        <f>F136+F139+F142+F147+F152</f>
        <v>0</v>
      </c>
      <c r="G155" s="91">
        <f>G136+G139+G142+G147+G152</f>
        <v>0</v>
      </c>
      <c r="H155" s="91">
        <f>H136+H139+H142+H147+H152</f>
        <v>0</v>
      </c>
      <c r="I155" s="91">
        <f>I136+I139+I142+I147+I152</f>
        <v>-190</v>
      </c>
      <c r="J155" s="91">
        <f>J136+J139+J142+J147+J152</f>
        <v>0</v>
      </c>
      <c r="K155" s="91">
        <f>K136+K139+K142+K147+K152</f>
        <v>775</v>
      </c>
      <c r="L155" s="91">
        <f>L136+L139+L142+L147+L152</f>
        <v>775</v>
      </c>
      <c r="M155" s="97">
        <f>M136+M139+M142+M147+M152</f>
        <v>585</v>
      </c>
      <c r="N155" s="16"/>
    </row>
    <row r="156" spans="1:14" s="5" customFormat="1" ht="12" customHeight="1" thickBot="1">
      <c r="A156" s="117"/>
      <c r="B156" s="118" t="s">
        <v>158</v>
      </c>
      <c r="C156" s="119">
        <f>SUM(C154:C155)</f>
        <v>86859</v>
      </c>
      <c r="D156" s="119">
        <f aca="true" t="shared" si="63" ref="D156:M156">SUM(D154:D155)</f>
        <v>28621</v>
      </c>
      <c r="E156" s="119">
        <f t="shared" si="63"/>
        <v>25450</v>
      </c>
      <c r="F156" s="119">
        <f t="shared" si="63"/>
        <v>512</v>
      </c>
      <c r="G156" s="119">
        <f t="shared" si="63"/>
        <v>0</v>
      </c>
      <c r="H156" s="119">
        <f t="shared" si="63"/>
        <v>0</v>
      </c>
      <c r="I156" s="119">
        <f t="shared" si="63"/>
        <v>141442</v>
      </c>
      <c r="J156" s="119">
        <f t="shared" si="63"/>
        <v>0</v>
      </c>
      <c r="K156" s="119">
        <f t="shared" si="63"/>
        <v>775</v>
      </c>
      <c r="L156" s="119">
        <f t="shared" si="63"/>
        <v>775</v>
      </c>
      <c r="M156" s="138">
        <f t="shared" si="63"/>
        <v>142217</v>
      </c>
      <c r="N156" s="16">
        <f>N154*0.15</f>
        <v>73920</v>
      </c>
    </row>
    <row r="157" spans="1:15" ht="12" customHeight="1">
      <c r="A157" s="39" t="s">
        <v>89</v>
      </c>
      <c r="B157" s="40" t="s">
        <v>90</v>
      </c>
      <c r="C157" s="41">
        <v>6814</v>
      </c>
      <c r="D157" s="41">
        <v>2329</v>
      </c>
      <c r="E157" s="41">
        <v>2061</v>
      </c>
      <c r="F157" s="41"/>
      <c r="G157" s="41"/>
      <c r="H157" s="41"/>
      <c r="I157" s="41">
        <f>SUM(C157:H157)</f>
        <v>11204</v>
      </c>
      <c r="J157" s="41"/>
      <c r="K157" s="41"/>
      <c r="L157" s="41">
        <f>J157+K157</f>
        <v>0</v>
      </c>
      <c r="M157" s="43">
        <f>I157+L157</f>
        <v>11204</v>
      </c>
      <c r="N157" s="13">
        <f>SUM(N154:N156)</f>
        <v>566720</v>
      </c>
      <c r="O157" s="163">
        <f>N154+N156+61350</f>
        <v>628070</v>
      </c>
    </row>
    <row r="158" spans="1:14" ht="12" customHeight="1">
      <c r="A158" s="49"/>
      <c r="B158" s="50" t="s">
        <v>125</v>
      </c>
      <c r="C158" s="51">
        <v>155</v>
      </c>
      <c r="D158" s="51">
        <v>53</v>
      </c>
      <c r="E158" s="51">
        <v>40</v>
      </c>
      <c r="F158" s="51"/>
      <c r="G158" s="51"/>
      <c r="H158" s="51"/>
      <c r="I158" s="51">
        <f>SUM(C158:H158)</f>
        <v>248</v>
      </c>
      <c r="J158" s="51"/>
      <c r="K158" s="51"/>
      <c r="L158" s="51"/>
      <c r="M158" s="52">
        <f>I158+L158</f>
        <v>248</v>
      </c>
      <c r="N158" s="6">
        <v>61350</v>
      </c>
    </row>
    <row r="159" spans="1:14" s="19" customFormat="1" ht="12" customHeight="1">
      <c r="A159" s="88"/>
      <c r="B159" s="83" t="s">
        <v>138</v>
      </c>
      <c r="C159" s="84">
        <f>SUM(C157:C158)</f>
        <v>6969</v>
      </c>
      <c r="D159" s="84">
        <f aca="true" t="shared" si="64" ref="D159:M159">SUM(D157:D158)</f>
        <v>2382</v>
      </c>
      <c r="E159" s="84">
        <f t="shared" si="64"/>
        <v>2101</v>
      </c>
      <c r="F159" s="84">
        <f t="shared" si="64"/>
        <v>0</v>
      </c>
      <c r="G159" s="84">
        <f t="shared" si="64"/>
        <v>0</v>
      </c>
      <c r="H159" s="84">
        <f t="shared" si="64"/>
        <v>0</v>
      </c>
      <c r="I159" s="84">
        <f t="shared" si="64"/>
        <v>11452</v>
      </c>
      <c r="J159" s="84">
        <f t="shared" si="64"/>
        <v>0</v>
      </c>
      <c r="K159" s="84">
        <f t="shared" si="64"/>
        <v>0</v>
      </c>
      <c r="L159" s="84">
        <f t="shared" si="64"/>
        <v>0</v>
      </c>
      <c r="M159" s="89">
        <f t="shared" si="64"/>
        <v>11452</v>
      </c>
      <c r="N159" s="164">
        <f>SUM(N157:N158)</f>
        <v>628070</v>
      </c>
    </row>
    <row r="160" spans="1:14" s="19" customFormat="1" ht="12" customHeight="1">
      <c r="A160" s="88"/>
      <c r="B160" s="83" t="s">
        <v>144</v>
      </c>
      <c r="C160" s="84">
        <v>88</v>
      </c>
      <c r="D160" s="84">
        <v>28</v>
      </c>
      <c r="E160" s="84"/>
      <c r="F160" s="84"/>
      <c r="G160" s="84"/>
      <c r="H160" s="84"/>
      <c r="I160" s="84">
        <f>SUM(C160:H160)</f>
        <v>116</v>
      </c>
      <c r="J160" s="84"/>
      <c r="K160" s="84"/>
      <c r="L160" s="84">
        <f>SUM(J160:K160)</f>
        <v>0</v>
      </c>
      <c r="M160" s="89">
        <f>I160+L160</f>
        <v>116</v>
      </c>
      <c r="N160" s="164"/>
    </row>
    <row r="161" spans="1:14" s="19" customFormat="1" ht="12" customHeight="1" thickBot="1">
      <c r="A161" s="55"/>
      <c r="B161" s="56" t="s">
        <v>203</v>
      </c>
      <c r="C161" s="57">
        <f>SUM(C159:C160)</f>
        <v>7057</v>
      </c>
      <c r="D161" s="57">
        <f aca="true" t="shared" si="65" ref="D161:M161">SUM(D159:D160)</f>
        <v>2410</v>
      </c>
      <c r="E161" s="57">
        <f t="shared" si="65"/>
        <v>2101</v>
      </c>
      <c r="F161" s="57">
        <f t="shared" si="65"/>
        <v>0</v>
      </c>
      <c r="G161" s="57">
        <f t="shared" si="65"/>
        <v>0</v>
      </c>
      <c r="H161" s="57">
        <f t="shared" si="65"/>
        <v>0</v>
      </c>
      <c r="I161" s="57">
        <f t="shared" si="65"/>
        <v>11568</v>
      </c>
      <c r="J161" s="57">
        <f t="shared" si="65"/>
        <v>0</v>
      </c>
      <c r="K161" s="57">
        <f t="shared" si="65"/>
        <v>0</v>
      </c>
      <c r="L161" s="57">
        <f t="shared" si="65"/>
        <v>0</v>
      </c>
      <c r="M161" s="58">
        <f t="shared" si="65"/>
        <v>11568</v>
      </c>
      <c r="N161" s="164"/>
    </row>
    <row r="162" spans="1:14" ht="12" customHeight="1">
      <c r="A162" s="63" t="s">
        <v>91</v>
      </c>
      <c r="B162" s="64" t="s">
        <v>92</v>
      </c>
      <c r="C162" s="65"/>
      <c r="D162" s="65"/>
      <c r="E162" s="65"/>
      <c r="F162" s="65"/>
      <c r="G162" s="65"/>
      <c r="H162" s="65"/>
      <c r="I162" s="65">
        <f aca="true" t="shared" si="66" ref="I162:I170">SUM(C162:H162)</f>
        <v>0</v>
      </c>
      <c r="J162" s="65"/>
      <c r="K162" s="65"/>
      <c r="L162" s="65">
        <f>J162+K162</f>
        <v>0</v>
      </c>
      <c r="M162" s="66">
        <f aca="true" t="shared" si="67" ref="M162:M170">I162+L162</f>
        <v>0</v>
      </c>
      <c r="N162" s="6"/>
    </row>
    <row r="163" spans="1:14" ht="12" customHeight="1" thickBot="1">
      <c r="A163" s="44" t="s">
        <v>95</v>
      </c>
      <c r="B163" s="45" t="s">
        <v>96</v>
      </c>
      <c r="C163" s="46">
        <v>6060</v>
      </c>
      <c r="D163" s="46">
        <v>2019</v>
      </c>
      <c r="E163" s="46">
        <v>1794</v>
      </c>
      <c r="F163" s="46"/>
      <c r="G163" s="46"/>
      <c r="H163" s="46"/>
      <c r="I163" s="46">
        <f>SUM(C163:H163)</f>
        <v>9873</v>
      </c>
      <c r="J163" s="46"/>
      <c r="K163" s="46"/>
      <c r="L163" s="61">
        <f>J163+K163</f>
        <v>0</v>
      </c>
      <c r="M163" s="62">
        <f>I163+L163</f>
        <v>9873</v>
      </c>
      <c r="N163" s="6"/>
    </row>
    <row r="164" spans="1:14" ht="12" customHeight="1">
      <c r="A164" s="39" t="s">
        <v>93</v>
      </c>
      <c r="B164" s="40" t="s">
        <v>94</v>
      </c>
      <c r="C164" s="41"/>
      <c r="D164" s="41"/>
      <c r="E164" s="41">
        <v>5525</v>
      </c>
      <c r="F164" s="41"/>
      <c r="G164" s="41"/>
      <c r="H164" s="41"/>
      <c r="I164" s="41">
        <f t="shared" si="66"/>
        <v>5525</v>
      </c>
      <c r="J164" s="41"/>
      <c r="K164" s="41"/>
      <c r="L164" s="41">
        <f>J164+K164</f>
        <v>0</v>
      </c>
      <c r="M164" s="43">
        <f t="shared" si="67"/>
        <v>5525</v>
      </c>
      <c r="N164" s="6"/>
    </row>
    <row r="165" spans="1:14" ht="12" customHeight="1">
      <c r="A165" s="49"/>
      <c r="B165" s="50" t="s">
        <v>144</v>
      </c>
      <c r="C165" s="51">
        <v>88</v>
      </c>
      <c r="D165" s="51">
        <v>21</v>
      </c>
      <c r="E165" s="51">
        <v>-109</v>
      </c>
      <c r="F165" s="51"/>
      <c r="G165" s="51"/>
      <c r="H165" s="51"/>
      <c r="I165" s="51">
        <f t="shared" si="66"/>
        <v>0</v>
      </c>
      <c r="J165" s="51"/>
      <c r="K165" s="51"/>
      <c r="L165" s="51"/>
      <c r="M165" s="52">
        <f t="shared" si="67"/>
        <v>0</v>
      </c>
      <c r="N165" s="6"/>
    </row>
    <row r="166" spans="1:14" ht="12" customHeight="1" thickBot="1">
      <c r="A166" s="71"/>
      <c r="B166" s="72" t="s">
        <v>186</v>
      </c>
      <c r="C166" s="73">
        <f>SUM(C164:C165)</f>
        <v>88</v>
      </c>
      <c r="D166" s="73">
        <f aca="true" t="shared" si="68" ref="D166:L166">SUM(D164:D165)</f>
        <v>21</v>
      </c>
      <c r="E166" s="73">
        <f t="shared" si="68"/>
        <v>5416</v>
      </c>
      <c r="F166" s="73">
        <f t="shared" si="68"/>
        <v>0</v>
      </c>
      <c r="G166" s="73">
        <f t="shared" si="68"/>
        <v>0</v>
      </c>
      <c r="H166" s="73">
        <f t="shared" si="68"/>
        <v>0</v>
      </c>
      <c r="I166" s="73">
        <f t="shared" si="68"/>
        <v>5525</v>
      </c>
      <c r="J166" s="73">
        <f t="shared" si="68"/>
        <v>0</v>
      </c>
      <c r="K166" s="73">
        <f t="shared" si="68"/>
        <v>0</v>
      </c>
      <c r="L166" s="73">
        <f t="shared" si="68"/>
        <v>0</v>
      </c>
      <c r="M166" s="74">
        <f>L166+I166</f>
        <v>5525</v>
      </c>
      <c r="N166" s="6"/>
    </row>
    <row r="167" spans="1:14" ht="12" customHeight="1">
      <c r="A167" s="63" t="s">
        <v>95</v>
      </c>
      <c r="B167" s="64" t="s">
        <v>96</v>
      </c>
      <c r="C167" s="65">
        <v>6060</v>
      </c>
      <c r="D167" s="65">
        <v>2019</v>
      </c>
      <c r="E167" s="65">
        <v>1794</v>
      </c>
      <c r="F167" s="65"/>
      <c r="G167" s="65"/>
      <c r="H167" s="65"/>
      <c r="I167" s="65">
        <f t="shared" si="66"/>
        <v>9873</v>
      </c>
      <c r="J167" s="65"/>
      <c r="K167" s="65"/>
      <c r="L167" s="65">
        <f>J167+K167</f>
        <v>0</v>
      </c>
      <c r="M167" s="66">
        <f t="shared" si="67"/>
        <v>9873</v>
      </c>
      <c r="N167" s="6"/>
    </row>
    <row r="168" spans="1:14" ht="12" customHeight="1" thickBot="1">
      <c r="A168" s="44" t="s">
        <v>97</v>
      </c>
      <c r="B168" s="45" t="s">
        <v>98</v>
      </c>
      <c r="C168" s="46">
        <v>4863</v>
      </c>
      <c r="D168" s="46">
        <v>1586</v>
      </c>
      <c r="E168" s="46">
        <v>49</v>
      </c>
      <c r="F168" s="46"/>
      <c r="G168" s="46"/>
      <c r="H168" s="46"/>
      <c r="I168" s="46">
        <f t="shared" si="66"/>
        <v>6498</v>
      </c>
      <c r="J168" s="46"/>
      <c r="K168" s="46"/>
      <c r="L168" s="61">
        <f>J168+K168</f>
        <v>0</v>
      </c>
      <c r="M168" s="62">
        <f t="shared" si="67"/>
        <v>6498</v>
      </c>
      <c r="N168" s="6"/>
    </row>
    <row r="169" spans="1:14" ht="12" customHeight="1">
      <c r="A169" s="39" t="s">
        <v>99</v>
      </c>
      <c r="B169" s="40" t="s">
        <v>100</v>
      </c>
      <c r="C169" s="41">
        <v>812</v>
      </c>
      <c r="D169" s="41">
        <v>253</v>
      </c>
      <c r="E169" s="41">
        <v>1210</v>
      </c>
      <c r="F169" s="41"/>
      <c r="G169" s="41"/>
      <c r="H169" s="41"/>
      <c r="I169" s="41">
        <f t="shared" si="66"/>
        <v>2275</v>
      </c>
      <c r="J169" s="41"/>
      <c r="K169" s="41"/>
      <c r="L169" s="41">
        <f>J169+K169</f>
        <v>0</v>
      </c>
      <c r="M169" s="43">
        <f t="shared" si="67"/>
        <v>2275</v>
      </c>
      <c r="N169" s="6"/>
    </row>
    <row r="170" spans="1:14" ht="12" customHeight="1">
      <c r="A170" s="49"/>
      <c r="B170" s="50" t="s">
        <v>125</v>
      </c>
      <c r="C170" s="51">
        <v>39</v>
      </c>
      <c r="D170" s="51">
        <v>13</v>
      </c>
      <c r="E170" s="51">
        <v>10</v>
      </c>
      <c r="F170" s="51"/>
      <c r="G170" s="51"/>
      <c r="H170" s="51"/>
      <c r="I170" s="51">
        <f t="shared" si="66"/>
        <v>62</v>
      </c>
      <c r="J170" s="51"/>
      <c r="K170" s="51"/>
      <c r="L170" s="51"/>
      <c r="M170" s="52">
        <f t="shared" si="67"/>
        <v>62</v>
      </c>
      <c r="N170" s="6"/>
    </row>
    <row r="171" spans="1:14" s="19" customFormat="1" ht="12" customHeight="1">
      <c r="A171" s="157"/>
      <c r="B171" s="158" t="s">
        <v>136</v>
      </c>
      <c r="C171" s="159">
        <f aca="true" t="shared" si="69" ref="C171:M171">SUM(C169:C170)</f>
        <v>851</v>
      </c>
      <c r="D171" s="159">
        <f t="shared" si="69"/>
        <v>266</v>
      </c>
      <c r="E171" s="159">
        <f t="shared" si="69"/>
        <v>1220</v>
      </c>
      <c r="F171" s="159">
        <f t="shared" si="69"/>
        <v>0</v>
      </c>
      <c r="G171" s="159">
        <f t="shared" si="69"/>
        <v>0</v>
      </c>
      <c r="H171" s="159">
        <f t="shared" si="69"/>
        <v>0</v>
      </c>
      <c r="I171" s="159">
        <f t="shared" si="69"/>
        <v>2337</v>
      </c>
      <c r="J171" s="159">
        <f t="shared" si="69"/>
        <v>0</v>
      </c>
      <c r="K171" s="159">
        <f t="shared" si="69"/>
        <v>0</v>
      </c>
      <c r="L171" s="159">
        <f t="shared" si="69"/>
        <v>0</v>
      </c>
      <c r="M171" s="160">
        <f t="shared" si="69"/>
        <v>2337</v>
      </c>
      <c r="N171" s="20"/>
    </row>
    <row r="172" spans="1:14" s="19" customFormat="1" ht="12" customHeight="1">
      <c r="A172" s="88"/>
      <c r="B172" s="50" t="s">
        <v>144</v>
      </c>
      <c r="C172" s="84"/>
      <c r="D172" s="84"/>
      <c r="E172" s="84"/>
      <c r="F172" s="84"/>
      <c r="G172" s="84"/>
      <c r="H172" s="84"/>
      <c r="I172" s="84">
        <f>SUM(C172:H172)</f>
        <v>0</v>
      </c>
      <c r="J172" s="84"/>
      <c r="K172" s="84"/>
      <c r="L172" s="84">
        <f>SUM(L170:L171)</f>
        <v>0</v>
      </c>
      <c r="M172" s="89">
        <f>I172+L172</f>
        <v>0</v>
      </c>
      <c r="N172" s="20"/>
    </row>
    <row r="173" spans="1:14" s="19" customFormat="1" ht="12" customHeight="1" thickBot="1">
      <c r="A173" s="55"/>
      <c r="B173" s="72" t="s">
        <v>147</v>
      </c>
      <c r="C173" s="57">
        <f>SUM(C171:C172)</f>
        <v>851</v>
      </c>
      <c r="D173" s="57">
        <f aca="true" t="shared" si="70" ref="D173:M173">SUM(D171:D172)</f>
        <v>266</v>
      </c>
      <c r="E173" s="57">
        <f t="shared" si="70"/>
        <v>1220</v>
      </c>
      <c r="F173" s="57">
        <f t="shared" si="70"/>
        <v>0</v>
      </c>
      <c r="G173" s="57">
        <f t="shared" si="70"/>
        <v>0</v>
      </c>
      <c r="H173" s="57">
        <f t="shared" si="70"/>
        <v>0</v>
      </c>
      <c r="I173" s="57">
        <f t="shared" si="70"/>
        <v>2337</v>
      </c>
      <c r="J173" s="57">
        <f t="shared" si="70"/>
        <v>0</v>
      </c>
      <c r="K173" s="57">
        <f t="shared" si="70"/>
        <v>0</v>
      </c>
      <c r="L173" s="57">
        <f t="shared" si="70"/>
        <v>0</v>
      </c>
      <c r="M173" s="58">
        <f t="shared" si="70"/>
        <v>2337</v>
      </c>
      <c r="N173" s="20"/>
    </row>
    <row r="174" spans="1:14" ht="12" customHeight="1">
      <c r="A174" s="63" t="s">
        <v>101</v>
      </c>
      <c r="B174" s="64" t="s">
        <v>197</v>
      </c>
      <c r="C174" s="65">
        <v>8030</v>
      </c>
      <c r="D174" s="65">
        <v>2711</v>
      </c>
      <c r="E174" s="65">
        <v>2501</v>
      </c>
      <c r="F174" s="65"/>
      <c r="G174" s="65"/>
      <c r="H174" s="65"/>
      <c r="I174" s="65">
        <f>SUM(C174:H174)</f>
        <v>13242</v>
      </c>
      <c r="J174" s="65"/>
      <c r="K174" s="65"/>
      <c r="L174" s="65">
        <f>J174+K174</f>
        <v>0</v>
      </c>
      <c r="M174" s="66">
        <f>I174+L174</f>
        <v>13242</v>
      </c>
      <c r="N174" s="6"/>
    </row>
    <row r="175" spans="1:14" ht="12" customHeight="1">
      <c r="A175" s="49"/>
      <c r="B175" s="50" t="s">
        <v>125</v>
      </c>
      <c r="C175" s="51"/>
      <c r="D175" s="51"/>
      <c r="E175" s="51"/>
      <c r="F175" s="51"/>
      <c r="G175" s="51"/>
      <c r="H175" s="51"/>
      <c r="I175" s="51">
        <f>SUM(C175:H175)</f>
        <v>0</v>
      </c>
      <c r="J175" s="51"/>
      <c r="K175" s="51"/>
      <c r="L175" s="51"/>
      <c r="M175" s="52">
        <f>I175+L175</f>
        <v>0</v>
      </c>
      <c r="N175" s="6"/>
    </row>
    <row r="176" spans="1:14" s="19" customFormat="1" ht="12" customHeight="1" thickBot="1">
      <c r="A176" s="53"/>
      <c r="B176" s="54" t="s">
        <v>137</v>
      </c>
      <c r="C176" s="75">
        <f>SUM(C174:C175)</f>
        <v>8030</v>
      </c>
      <c r="D176" s="75">
        <f aca="true" t="shared" si="71" ref="D176:M176">SUM(D174:D175)</f>
        <v>2711</v>
      </c>
      <c r="E176" s="75">
        <f t="shared" si="71"/>
        <v>2501</v>
      </c>
      <c r="F176" s="75">
        <f t="shared" si="71"/>
        <v>0</v>
      </c>
      <c r="G176" s="75">
        <f t="shared" si="71"/>
        <v>0</v>
      </c>
      <c r="H176" s="75">
        <f t="shared" si="71"/>
        <v>0</v>
      </c>
      <c r="I176" s="75">
        <f t="shared" si="71"/>
        <v>13242</v>
      </c>
      <c r="J176" s="75">
        <f t="shared" si="71"/>
        <v>0</v>
      </c>
      <c r="K176" s="75">
        <f t="shared" si="71"/>
        <v>0</v>
      </c>
      <c r="L176" s="75">
        <f t="shared" si="71"/>
        <v>0</v>
      </c>
      <c r="M176" s="76">
        <f t="shared" si="71"/>
        <v>13242</v>
      </c>
      <c r="N176" s="20"/>
    </row>
    <row r="177" spans="1:14" s="5" customFormat="1" ht="12" customHeight="1">
      <c r="A177" s="92">
        <v>4</v>
      </c>
      <c r="B177" s="93" t="s">
        <v>102</v>
      </c>
      <c r="C177" s="94">
        <f aca="true" t="shared" si="72" ref="C177:M177">C159+C162+C164+C167+C168+C171+C176</f>
        <v>26773</v>
      </c>
      <c r="D177" s="94">
        <f t="shared" si="72"/>
        <v>8964</v>
      </c>
      <c r="E177" s="94">
        <f t="shared" si="72"/>
        <v>13190</v>
      </c>
      <c r="F177" s="94">
        <f t="shared" si="72"/>
        <v>0</v>
      </c>
      <c r="G177" s="94">
        <f t="shared" si="72"/>
        <v>0</v>
      </c>
      <c r="H177" s="94">
        <f t="shared" si="72"/>
        <v>0</v>
      </c>
      <c r="I177" s="94">
        <f t="shared" si="72"/>
        <v>48927</v>
      </c>
      <c r="J177" s="94">
        <f t="shared" si="72"/>
        <v>0</v>
      </c>
      <c r="K177" s="94">
        <f t="shared" si="72"/>
        <v>0</v>
      </c>
      <c r="L177" s="94">
        <f t="shared" si="72"/>
        <v>0</v>
      </c>
      <c r="M177" s="95">
        <f t="shared" si="72"/>
        <v>48927</v>
      </c>
      <c r="N177" s="15"/>
    </row>
    <row r="178" spans="1:14" s="5" customFormat="1" ht="12" customHeight="1">
      <c r="A178" s="96"/>
      <c r="B178" s="102" t="s">
        <v>144</v>
      </c>
      <c r="C178" s="91">
        <f>C172+C165+C160</f>
        <v>176</v>
      </c>
      <c r="D178" s="91">
        <f aca="true" t="shared" si="73" ref="D178:M178">D172+D165+D160</f>
        <v>49</v>
      </c>
      <c r="E178" s="91">
        <f t="shared" si="73"/>
        <v>-109</v>
      </c>
      <c r="F178" s="91">
        <f t="shared" si="73"/>
        <v>0</v>
      </c>
      <c r="G178" s="91">
        <f t="shared" si="73"/>
        <v>0</v>
      </c>
      <c r="H178" s="91">
        <f t="shared" si="73"/>
        <v>0</v>
      </c>
      <c r="I178" s="91">
        <f t="shared" si="73"/>
        <v>116</v>
      </c>
      <c r="J178" s="91">
        <f t="shared" si="73"/>
        <v>0</v>
      </c>
      <c r="K178" s="91">
        <f t="shared" si="73"/>
        <v>0</v>
      </c>
      <c r="L178" s="91">
        <f t="shared" si="73"/>
        <v>0</v>
      </c>
      <c r="M178" s="91">
        <f t="shared" si="73"/>
        <v>116</v>
      </c>
      <c r="N178" s="15"/>
    </row>
    <row r="179" spans="1:14" s="5" customFormat="1" ht="12" customHeight="1" thickBot="1">
      <c r="A179" s="98"/>
      <c r="B179" s="99" t="s">
        <v>159</v>
      </c>
      <c r="C179" s="100">
        <f>SUM(C177:C178)</f>
        <v>26949</v>
      </c>
      <c r="D179" s="100">
        <f aca="true" t="shared" si="74" ref="D179:M179">SUM(D177:D178)</f>
        <v>9013</v>
      </c>
      <c r="E179" s="100">
        <f t="shared" si="74"/>
        <v>13081</v>
      </c>
      <c r="F179" s="100">
        <f t="shared" si="74"/>
        <v>0</v>
      </c>
      <c r="G179" s="100">
        <f t="shared" si="74"/>
        <v>0</v>
      </c>
      <c r="H179" s="100">
        <f t="shared" si="74"/>
        <v>0</v>
      </c>
      <c r="I179" s="100">
        <f t="shared" si="74"/>
        <v>49043</v>
      </c>
      <c r="J179" s="100">
        <f t="shared" si="74"/>
        <v>0</v>
      </c>
      <c r="K179" s="100">
        <f t="shared" si="74"/>
        <v>0</v>
      </c>
      <c r="L179" s="100">
        <f t="shared" si="74"/>
        <v>0</v>
      </c>
      <c r="M179" s="101">
        <f t="shared" si="74"/>
        <v>49043</v>
      </c>
      <c r="N179" s="15"/>
    </row>
    <row r="180" spans="1:14" s="10" customFormat="1" ht="12" customHeight="1" thickBot="1">
      <c r="A180" s="77">
        <v>5</v>
      </c>
      <c r="B180" s="78" t="s">
        <v>109</v>
      </c>
      <c r="C180" s="79">
        <v>9807</v>
      </c>
      <c r="D180" s="79">
        <v>3126</v>
      </c>
      <c r="E180" s="79">
        <v>2967</v>
      </c>
      <c r="F180" s="79"/>
      <c r="G180" s="79"/>
      <c r="H180" s="79"/>
      <c r="I180" s="79">
        <f>SUM(C180:H180)</f>
        <v>15900</v>
      </c>
      <c r="J180" s="79"/>
      <c r="K180" s="79"/>
      <c r="L180" s="79">
        <f>J180+K180</f>
        <v>0</v>
      </c>
      <c r="M180" s="80">
        <f>I180+L180</f>
        <v>15900</v>
      </c>
      <c r="N180" s="11"/>
    </row>
    <row r="181" spans="1:14" s="2" customFormat="1" ht="12" customHeight="1">
      <c r="A181" s="104"/>
      <c r="B181" s="105" t="s">
        <v>103</v>
      </c>
      <c r="C181" s="106">
        <f>SUM(C132,C154,C177,C180)</f>
        <v>152262</v>
      </c>
      <c r="D181" s="106">
        <f>SUM(D132,D154,D177,D180)</f>
        <v>50246</v>
      </c>
      <c r="E181" s="106">
        <f>SUM(E132,E154,E177,E180)</f>
        <v>53584</v>
      </c>
      <c r="F181" s="106">
        <f>SUM(F132,F154,F177,F180)</f>
        <v>512</v>
      </c>
      <c r="G181" s="106">
        <f>SUM(G132,G154,G177,G180)</f>
        <v>0</v>
      </c>
      <c r="H181" s="106">
        <f>SUM(H132,H154,H177,H180)</f>
        <v>0</v>
      </c>
      <c r="I181" s="106">
        <f>SUM(I132,I154,I177,I180)</f>
        <v>256604</v>
      </c>
      <c r="J181" s="106">
        <f>SUM(J132,J154,J177,J180)</f>
        <v>0</v>
      </c>
      <c r="K181" s="106">
        <f>SUM(K132,K154,K177,K180)</f>
        <v>0</v>
      </c>
      <c r="L181" s="106">
        <f>SUM(L132,L154,L177,L180)</f>
        <v>0</v>
      </c>
      <c r="M181" s="107">
        <f>SUM(M132,M154,M177,M180)</f>
        <v>256604</v>
      </c>
      <c r="N181" s="13"/>
    </row>
    <row r="182" spans="1:14" s="2" customFormat="1" ht="12" customHeight="1">
      <c r="A182" s="108"/>
      <c r="B182" s="102" t="s">
        <v>144</v>
      </c>
      <c r="C182" s="103">
        <f>C155+C178+C133</f>
        <v>300</v>
      </c>
      <c r="D182" s="103">
        <f>D155+D178+D133</f>
        <v>89</v>
      </c>
      <c r="E182" s="103">
        <f>E155+E178+E133</f>
        <v>-791</v>
      </c>
      <c r="F182" s="103">
        <f>F155+F178+F133</f>
        <v>0</v>
      </c>
      <c r="G182" s="103">
        <f>G155+G178+G133</f>
        <v>0</v>
      </c>
      <c r="H182" s="103">
        <f>H155+H178+H133</f>
        <v>0</v>
      </c>
      <c r="I182" s="103">
        <f>I155+I178+I133</f>
        <v>-402</v>
      </c>
      <c r="J182" s="103">
        <f>J155+J178+J133</f>
        <v>0</v>
      </c>
      <c r="K182" s="103">
        <f>K155+K178+K133</f>
        <v>1525</v>
      </c>
      <c r="L182" s="103">
        <f>L155+L178+L133</f>
        <v>1525</v>
      </c>
      <c r="M182" s="176">
        <f>M155+M178+M133</f>
        <v>1123</v>
      </c>
      <c r="N182" s="12"/>
    </row>
    <row r="183" spans="1:14" s="2" customFormat="1" ht="12" customHeight="1" thickBot="1">
      <c r="A183" s="113"/>
      <c r="B183" s="114" t="s">
        <v>160</v>
      </c>
      <c r="C183" s="115">
        <f>SUM(C181:C182)</f>
        <v>152562</v>
      </c>
      <c r="D183" s="115">
        <f aca="true" t="shared" si="75" ref="D183:M183">SUM(D181:D182)</f>
        <v>50335</v>
      </c>
      <c r="E183" s="115">
        <f t="shared" si="75"/>
        <v>52793</v>
      </c>
      <c r="F183" s="115">
        <f t="shared" si="75"/>
        <v>512</v>
      </c>
      <c r="G183" s="115">
        <f t="shared" si="75"/>
        <v>0</v>
      </c>
      <c r="H183" s="115">
        <f t="shared" si="75"/>
        <v>0</v>
      </c>
      <c r="I183" s="115">
        <f t="shared" si="75"/>
        <v>256202</v>
      </c>
      <c r="J183" s="115">
        <f t="shared" si="75"/>
        <v>0</v>
      </c>
      <c r="K183" s="115">
        <f t="shared" si="75"/>
        <v>1525</v>
      </c>
      <c r="L183" s="115">
        <f t="shared" si="75"/>
        <v>1525</v>
      </c>
      <c r="M183" s="116">
        <f t="shared" si="75"/>
        <v>257727</v>
      </c>
      <c r="N183" s="13"/>
    </row>
    <row r="184" spans="1:14" s="5" customFormat="1" ht="12" customHeight="1">
      <c r="A184" s="92"/>
      <c r="B184" s="93" t="s">
        <v>110</v>
      </c>
      <c r="C184" s="94">
        <f>SUM(C115,C181)</f>
        <v>238073</v>
      </c>
      <c r="D184" s="94">
        <f>SUM(D115,D181)</f>
        <v>77838</v>
      </c>
      <c r="E184" s="94">
        <f>SUM(E115,E181)</f>
        <v>133416</v>
      </c>
      <c r="F184" s="94">
        <f>SUM(F115,F181)</f>
        <v>23875</v>
      </c>
      <c r="G184" s="94">
        <f>SUM(G115,G181)</f>
        <v>9838</v>
      </c>
      <c r="H184" s="94">
        <f>SUM(H115,H181)</f>
        <v>7061</v>
      </c>
      <c r="I184" s="94">
        <f>SUM(I115,I181)</f>
        <v>490101</v>
      </c>
      <c r="J184" s="94">
        <f>SUM(J115,J181)</f>
        <v>79348</v>
      </c>
      <c r="K184" s="94">
        <f>SUM(K115,K181)</f>
        <v>11368</v>
      </c>
      <c r="L184" s="94">
        <f>SUM(L115,L181)</f>
        <v>90716</v>
      </c>
      <c r="M184" s="95">
        <f>SUM(M115,M181)</f>
        <v>580817</v>
      </c>
      <c r="N184" s="15"/>
    </row>
    <row r="185" spans="1:14" s="5" customFormat="1" ht="12" customHeight="1">
      <c r="A185" s="96"/>
      <c r="B185" s="102" t="s">
        <v>144</v>
      </c>
      <c r="C185" s="91">
        <f>C116+C182</f>
        <v>323</v>
      </c>
      <c r="D185" s="91">
        <f>D116+D182</f>
        <v>151</v>
      </c>
      <c r="E185" s="91">
        <f>E116+E182</f>
        <v>375</v>
      </c>
      <c r="F185" s="91">
        <f>F116+F182</f>
        <v>4110</v>
      </c>
      <c r="G185" s="91">
        <f>G116+G182</f>
        <v>-145</v>
      </c>
      <c r="H185" s="91">
        <f>H116+H182</f>
        <v>-39</v>
      </c>
      <c r="I185" s="91">
        <f>I116+I182</f>
        <v>4775</v>
      </c>
      <c r="J185" s="91">
        <f>J116+J182</f>
        <v>-54015</v>
      </c>
      <c r="K185" s="91">
        <f>K116+K182</f>
        <v>3032</v>
      </c>
      <c r="L185" s="91">
        <f>L116+L182</f>
        <v>-50983</v>
      </c>
      <c r="M185" s="97">
        <f>M116+M182</f>
        <v>-46208</v>
      </c>
      <c r="N185" s="15"/>
    </row>
    <row r="186" spans="1:14" s="5" customFormat="1" ht="12" customHeight="1" thickBot="1">
      <c r="A186" s="98"/>
      <c r="B186" s="99" t="s">
        <v>161</v>
      </c>
      <c r="C186" s="100">
        <f>SUM(C184:C185)</f>
        <v>238396</v>
      </c>
      <c r="D186" s="100">
        <f aca="true" t="shared" si="76" ref="D186:M186">SUM(D184:D185)</f>
        <v>77989</v>
      </c>
      <c r="E186" s="100">
        <f t="shared" si="76"/>
        <v>133791</v>
      </c>
      <c r="F186" s="100">
        <f t="shared" si="76"/>
        <v>27985</v>
      </c>
      <c r="G186" s="100">
        <f t="shared" si="76"/>
        <v>9693</v>
      </c>
      <c r="H186" s="100">
        <f t="shared" si="76"/>
        <v>7022</v>
      </c>
      <c r="I186" s="100">
        <f t="shared" si="76"/>
        <v>494876</v>
      </c>
      <c r="J186" s="100">
        <f t="shared" si="76"/>
        <v>25333</v>
      </c>
      <c r="K186" s="100">
        <f t="shared" si="76"/>
        <v>14400</v>
      </c>
      <c r="L186" s="100">
        <f t="shared" si="76"/>
        <v>39733</v>
      </c>
      <c r="M186" s="101">
        <f t="shared" si="76"/>
        <v>534609</v>
      </c>
      <c r="N186" s="15"/>
    </row>
    <row r="187" spans="1:14" s="3" customFormat="1" ht="12" customHeight="1">
      <c r="A187" s="39" t="s">
        <v>104</v>
      </c>
      <c r="B187" s="40" t="s">
        <v>105</v>
      </c>
      <c r="C187" s="41">
        <v>12821</v>
      </c>
      <c r="D187" s="41">
        <v>4284</v>
      </c>
      <c r="E187" s="41">
        <v>16638</v>
      </c>
      <c r="F187" s="41"/>
      <c r="G187" s="41"/>
      <c r="H187" s="41"/>
      <c r="I187" s="41">
        <f>SUM(C187:H187)</f>
        <v>33743</v>
      </c>
      <c r="J187" s="41"/>
      <c r="K187" s="41">
        <v>150</v>
      </c>
      <c r="L187" s="41">
        <f>J187+K187</f>
        <v>150</v>
      </c>
      <c r="M187" s="43">
        <f>I187+L187</f>
        <v>33893</v>
      </c>
      <c r="N187" s="6"/>
    </row>
    <row r="188" spans="1:14" s="3" customFormat="1" ht="12" customHeight="1">
      <c r="A188" s="49"/>
      <c r="B188" s="50" t="s">
        <v>144</v>
      </c>
      <c r="C188" s="51"/>
      <c r="D188" s="51"/>
      <c r="E188" s="51"/>
      <c r="F188" s="51"/>
      <c r="G188" s="51"/>
      <c r="H188" s="51"/>
      <c r="I188" s="51">
        <f>SUM(C188:H188)</f>
        <v>0</v>
      </c>
      <c r="J188" s="51"/>
      <c r="K188" s="51"/>
      <c r="L188" s="51">
        <f>J188+K188</f>
        <v>0</v>
      </c>
      <c r="M188" s="52">
        <f>I188+L188</f>
        <v>0</v>
      </c>
      <c r="N188" s="6"/>
    </row>
    <row r="189" spans="1:14" s="3" customFormat="1" ht="12" customHeight="1" thickBot="1">
      <c r="A189" s="71"/>
      <c r="B189" s="72" t="s">
        <v>180</v>
      </c>
      <c r="C189" s="73">
        <f>SUM(C187:C188)</f>
        <v>12821</v>
      </c>
      <c r="D189" s="73">
        <f aca="true" t="shared" si="77" ref="D189:L189">SUM(D187:D188)</f>
        <v>4284</v>
      </c>
      <c r="E189" s="73">
        <f t="shared" si="77"/>
        <v>16638</v>
      </c>
      <c r="F189" s="73">
        <f t="shared" si="77"/>
        <v>0</v>
      </c>
      <c r="G189" s="73">
        <f t="shared" si="77"/>
        <v>0</v>
      </c>
      <c r="H189" s="73">
        <f t="shared" si="77"/>
        <v>0</v>
      </c>
      <c r="I189" s="73">
        <f t="shared" si="77"/>
        <v>33743</v>
      </c>
      <c r="J189" s="73">
        <f t="shared" si="77"/>
        <v>0</v>
      </c>
      <c r="K189" s="73">
        <f t="shared" si="77"/>
        <v>150</v>
      </c>
      <c r="L189" s="73">
        <f t="shared" si="77"/>
        <v>150</v>
      </c>
      <c r="M189" s="74">
        <f>I189+L189</f>
        <v>33893</v>
      </c>
      <c r="N189" s="6"/>
    </row>
    <row r="190" spans="1:14" ht="12" customHeight="1">
      <c r="A190" s="63" t="s">
        <v>106</v>
      </c>
      <c r="B190" s="64" t="s">
        <v>107</v>
      </c>
      <c r="C190" s="65">
        <v>6589</v>
      </c>
      <c r="D190" s="65">
        <v>2257</v>
      </c>
      <c r="E190" s="65">
        <v>3977</v>
      </c>
      <c r="F190" s="65"/>
      <c r="G190" s="65"/>
      <c r="H190" s="65"/>
      <c r="I190" s="65">
        <f>SUM(C190:H190)</f>
        <v>12823</v>
      </c>
      <c r="J190" s="65"/>
      <c r="K190" s="65"/>
      <c r="L190" s="65">
        <f>J190+K190</f>
        <v>0</v>
      </c>
      <c r="M190" s="66">
        <f>I190+L190</f>
        <v>12823</v>
      </c>
      <c r="N190" s="13"/>
    </row>
    <row r="191" spans="1:14" ht="12" customHeight="1">
      <c r="A191" s="49"/>
      <c r="B191" s="50" t="s">
        <v>144</v>
      </c>
      <c r="C191" s="51">
        <v>88</v>
      </c>
      <c r="D191" s="51">
        <v>27</v>
      </c>
      <c r="E191" s="51">
        <v>0</v>
      </c>
      <c r="F191" s="51"/>
      <c r="G191" s="51"/>
      <c r="H191" s="51"/>
      <c r="I191" s="51">
        <f>SUM(C191:H191)</f>
        <v>115</v>
      </c>
      <c r="J191" s="51"/>
      <c r="K191" s="51"/>
      <c r="L191" s="51">
        <f>J191+K191</f>
        <v>0</v>
      </c>
      <c r="M191" s="52">
        <f>I191+L191</f>
        <v>115</v>
      </c>
      <c r="N191" s="13"/>
    </row>
    <row r="192" spans="1:14" ht="12" customHeight="1" thickBot="1">
      <c r="A192" s="44"/>
      <c r="B192" s="45" t="s">
        <v>170</v>
      </c>
      <c r="C192" s="46">
        <f>SUM(C190:C191)</f>
        <v>6677</v>
      </c>
      <c r="D192" s="46">
        <f aca="true" t="shared" si="78" ref="D192:M192">SUM(D190:D191)</f>
        <v>2284</v>
      </c>
      <c r="E192" s="46">
        <f t="shared" si="78"/>
        <v>3977</v>
      </c>
      <c r="F192" s="46">
        <f t="shared" si="78"/>
        <v>0</v>
      </c>
      <c r="G192" s="46">
        <f t="shared" si="78"/>
        <v>0</v>
      </c>
      <c r="H192" s="46">
        <f t="shared" si="78"/>
        <v>0</v>
      </c>
      <c r="I192" s="46">
        <f t="shared" si="78"/>
        <v>12938</v>
      </c>
      <c r="J192" s="46">
        <f t="shared" si="78"/>
        <v>0</v>
      </c>
      <c r="K192" s="46">
        <f t="shared" si="78"/>
        <v>0</v>
      </c>
      <c r="L192" s="46">
        <f t="shared" si="78"/>
        <v>0</v>
      </c>
      <c r="M192" s="48">
        <f t="shared" si="78"/>
        <v>12938</v>
      </c>
      <c r="N192" s="13"/>
    </row>
    <row r="193" spans="1:14" s="5" customFormat="1" ht="12" customHeight="1">
      <c r="A193" s="92">
        <v>6</v>
      </c>
      <c r="B193" s="93" t="s">
        <v>140</v>
      </c>
      <c r="C193" s="94">
        <f>C187+C190</f>
        <v>19410</v>
      </c>
      <c r="D193" s="94">
        <f aca="true" t="shared" si="79" ref="D193:M193">D187+D190</f>
        <v>6541</v>
      </c>
      <c r="E193" s="94">
        <f t="shared" si="79"/>
        <v>20615</v>
      </c>
      <c r="F193" s="94">
        <f t="shared" si="79"/>
        <v>0</v>
      </c>
      <c r="G193" s="94">
        <f t="shared" si="79"/>
        <v>0</v>
      </c>
      <c r="H193" s="94">
        <f t="shared" si="79"/>
        <v>0</v>
      </c>
      <c r="I193" s="94">
        <f t="shared" si="79"/>
        <v>46566</v>
      </c>
      <c r="J193" s="94">
        <f t="shared" si="79"/>
        <v>0</v>
      </c>
      <c r="K193" s="94">
        <f t="shared" si="79"/>
        <v>150</v>
      </c>
      <c r="L193" s="94">
        <f t="shared" si="79"/>
        <v>150</v>
      </c>
      <c r="M193" s="95">
        <f t="shared" si="79"/>
        <v>46716</v>
      </c>
      <c r="N193" s="9"/>
    </row>
    <row r="194" spans="1:14" s="5" customFormat="1" ht="12" customHeight="1">
      <c r="A194" s="96"/>
      <c r="B194" s="90" t="s">
        <v>144</v>
      </c>
      <c r="C194" s="91">
        <f>C188+C191</f>
        <v>88</v>
      </c>
      <c r="D194" s="91">
        <f aca="true" t="shared" si="80" ref="D194:M194">D188+D191</f>
        <v>27</v>
      </c>
      <c r="E194" s="91">
        <f t="shared" si="80"/>
        <v>0</v>
      </c>
      <c r="F194" s="91">
        <f t="shared" si="80"/>
        <v>0</v>
      </c>
      <c r="G194" s="91">
        <f t="shared" si="80"/>
        <v>0</v>
      </c>
      <c r="H194" s="91">
        <f t="shared" si="80"/>
        <v>0</v>
      </c>
      <c r="I194" s="91">
        <f t="shared" si="80"/>
        <v>115</v>
      </c>
      <c r="J194" s="91">
        <f t="shared" si="80"/>
        <v>0</v>
      </c>
      <c r="K194" s="91">
        <f t="shared" si="80"/>
        <v>0</v>
      </c>
      <c r="L194" s="91">
        <f t="shared" si="80"/>
        <v>0</v>
      </c>
      <c r="M194" s="97">
        <f t="shared" si="80"/>
        <v>115</v>
      </c>
      <c r="N194" s="9"/>
    </row>
    <row r="195" spans="1:14" s="5" customFormat="1" ht="12" customHeight="1" thickBot="1">
      <c r="A195" s="98"/>
      <c r="B195" s="99" t="s">
        <v>171</v>
      </c>
      <c r="C195" s="100">
        <f>SUM(C193:C194)</f>
        <v>19498</v>
      </c>
      <c r="D195" s="100">
        <f aca="true" t="shared" si="81" ref="D195:M195">SUM(D193:D194)</f>
        <v>6568</v>
      </c>
      <c r="E195" s="100">
        <f t="shared" si="81"/>
        <v>20615</v>
      </c>
      <c r="F195" s="100">
        <f t="shared" si="81"/>
        <v>0</v>
      </c>
      <c r="G195" s="100">
        <f t="shared" si="81"/>
        <v>0</v>
      </c>
      <c r="H195" s="100">
        <f t="shared" si="81"/>
        <v>0</v>
      </c>
      <c r="I195" s="100">
        <f t="shared" si="81"/>
        <v>46681</v>
      </c>
      <c r="J195" s="100">
        <f t="shared" si="81"/>
        <v>0</v>
      </c>
      <c r="K195" s="100">
        <f t="shared" si="81"/>
        <v>150</v>
      </c>
      <c r="L195" s="100">
        <f t="shared" si="81"/>
        <v>150</v>
      </c>
      <c r="M195" s="101">
        <f t="shared" si="81"/>
        <v>46831</v>
      </c>
      <c r="N195" s="9"/>
    </row>
    <row r="196" spans="1:14" s="10" customFormat="1" ht="12" customHeight="1">
      <c r="A196" s="144"/>
      <c r="B196" s="145" t="s">
        <v>204</v>
      </c>
      <c r="C196" s="146">
        <f aca="true" t="shared" si="82" ref="C196:K196">C184+C193</f>
        <v>257483</v>
      </c>
      <c r="D196" s="146">
        <f t="shared" si="82"/>
        <v>84379</v>
      </c>
      <c r="E196" s="146">
        <f t="shared" si="82"/>
        <v>154031</v>
      </c>
      <c r="F196" s="146">
        <f t="shared" si="82"/>
        <v>23875</v>
      </c>
      <c r="G196" s="146">
        <f t="shared" si="82"/>
        <v>9838</v>
      </c>
      <c r="H196" s="146">
        <f t="shared" si="82"/>
        <v>7061</v>
      </c>
      <c r="I196" s="146">
        <f t="shared" si="82"/>
        <v>536667</v>
      </c>
      <c r="J196" s="146">
        <f t="shared" si="82"/>
        <v>79348</v>
      </c>
      <c r="K196" s="146">
        <f t="shared" si="82"/>
        <v>11518</v>
      </c>
      <c r="L196" s="146">
        <f>J196+K196</f>
        <v>90866</v>
      </c>
      <c r="M196" s="147">
        <f>I196+L196</f>
        <v>627533</v>
      </c>
      <c r="N196" s="17"/>
    </row>
    <row r="197" spans="1:14" ht="12" customHeight="1">
      <c r="A197" s="129"/>
      <c r="B197" s="130" t="s">
        <v>162</v>
      </c>
      <c r="C197" s="137">
        <f aca="true" t="shared" si="83" ref="C197:K197">C185+C194</f>
        <v>411</v>
      </c>
      <c r="D197" s="137">
        <f t="shared" si="83"/>
        <v>178</v>
      </c>
      <c r="E197" s="137">
        <f t="shared" si="83"/>
        <v>375</v>
      </c>
      <c r="F197" s="137">
        <f t="shared" si="83"/>
        <v>4110</v>
      </c>
      <c r="G197" s="137">
        <f t="shared" si="83"/>
        <v>-145</v>
      </c>
      <c r="H197" s="137">
        <f t="shared" si="83"/>
        <v>-39</v>
      </c>
      <c r="I197" s="137">
        <f t="shared" si="83"/>
        <v>4890</v>
      </c>
      <c r="J197" s="137">
        <f t="shared" si="83"/>
        <v>-54015</v>
      </c>
      <c r="K197" s="137">
        <f t="shared" si="83"/>
        <v>3032</v>
      </c>
      <c r="L197" s="137">
        <f>L185+L194</f>
        <v>-50983</v>
      </c>
      <c r="M197" s="131">
        <f>M185+M194</f>
        <v>-46093</v>
      </c>
      <c r="N197" s="14"/>
    </row>
    <row r="198" spans="1:13" s="136" customFormat="1" ht="12" customHeight="1" thickBot="1">
      <c r="A198" s="133"/>
      <c r="B198" s="134" t="s">
        <v>200</v>
      </c>
      <c r="C198" s="135">
        <f>SUM(C196:C197)</f>
        <v>257894</v>
      </c>
      <c r="D198" s="135">
        <f aca="true" t="shared" si="84" ref="D198:M198">SUM(D196:D197)</f>
        <v>84557</v>
      </c>
      <c r="E198" s="135">
        <f t="shared" si="84"/>
        <v>154406</v>
      </c>
      <c r="F198" s="135">
        <f t="shared" si="84"/>
        <v>27985</v>
      </c>
      <c r="G198" s="135">
        <f t="shared" si="84"/>
        <v>9693</v>
      </c>
      <c r="H198" s="135">
        <f t="shared" si="84"/>
        <v>7022</v>
      </c>
      <c r="I198" s="135">
        <f t="shared" si="84"/>
        <v>541557</v>
      </c>
      <c r="J198" s="135">
        <f t="shared" si="84"/>
        <v>25333</v>
      </c>
      <c r="K198" s="135">
        <f t="shared" si="84"/>
        <v>14550</v>
      </c>
      <c r="L198" s="135">
        <f t="shared" si="84"/>
        <v>39883</v>
      </c>
      <c r="M198" s="132">
        <f t="shared" si="84"/>
        <v>581440</v>
      </c>
    </row>
    <row r="199" spans="1:13" ht="12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</row>
    <row r="200" ht="12" customHeight="1"/>
    <row r="201" spans="3:13" ht="12" customHeight="1"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</row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0.5" customHeight="1"/>
    <row r="232" ht="10.5" customHeight="1"/>
    <row r="233" ht="10.5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</sheetData>
  <mergeCells count="2">
    <mergeCell ref="A1:M1"/>
    <mergeCell ref="C3:L3"/>
  </mergeCells>
  <printOptions/>
  <pageMargins left="0.7874015748031497" right="0.7874015748031497" top="0.7086614173228347" bottom="0.11811023622047245" header="0.3937007874015748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2005-12-16T05:34:09Z</cp:lastPrinted>
  <dcterms:created xsi:type="dcterms:W3CDTF">2003-02-14T09:32:56Z</dcterms:created>
  <dcterms:modified xsi:type="dcterms:W3CDTF">2005-12-15T19:22:32Z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