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<sst xmlns="http://schemas.openxmlformats.org/spreadsheetml/2006/main" count="248" uniqueCount="201">
  <si>
    <t>Cím</t>
  </si>
  <si>
    <t>Közvetlen kiadás</t>
  </si>
  <si>
    <t>Kiadás</t>
  </si>
  <si>
    <t>Intézmény</t>
  </si>
  <si>
    <t>Feladat</t>
  </si>
  <si>
    <t>Szem.jell.</t>
  </si>
  <si>
    <t xml:space="preserve">Dologi </t>
  </si>
  <si>
    <t>Pénzbeni</t>
  </si>
  <si>
    <t>kiadás</t>
  </si>
  <si>
    <t>kiad.</t>
  </si>
  <si>
    <t>járulék</t>
  </si>
  <si>
    <t>ellátás</t>
  </si>
  <si>
    <t>átadás</t>
  </si>
  <si>
    <t>összesen</t>
  </si>
  <si>
    <t>mind-</t>
  </si>
  <si>
    <t>Kisegítő mg. Feladatok</t>
  </si>
  <si>
    <t>Működési</t>
  </si>
  <si>
    <t>kiad.össz</t>
  </si>
  <si>
    <t>Közvilágítás</t>
  </si>
  <si>
    <t>Települési hulladék kez.</t>
  </si>
  <si>
    <t>Város és községrendezés</t>
  </si>
  <si>
    <t>Település vízellátása</t>
  </si>
  <si>
    <t>Köztemető fenntartás</t>
  </si>
  <si>
    <t>Szennyvíz kezelés</t>
  </si>
  <si>
    <t>Állategészségügyi felad.</t>
  </si>
  <si>
    <t>Település üzemelt.össz.</t>
  </si>
  <si>
    <t>1 1</t>
  </si>
  <si>
    <t>1 2 1</t>
  </si>
  <si>
    <t>1 2 2</t>
  </si>
  <si>
    <t>1 2 3</t>
  </si>
  <si>
    <t>1 2 4</t>
  </si>
  <si>
    <t>1 2 5</t>
  </si>
  <si>
    <t>1 2 6</t>
  </si>
  <si>
    <t>1 2 7</t>
  </si>
  <si>
    <t>1 2 8</t>
  </si>
  <si>
    <t>1 2 9</t>
  </si>
  <si>
    <t>1 2 10</t>
  </si>
  <si>
    <t>1 2</t>
  </si>
  <si>
    <t xml:space="preserve">1 3 1 </t>
  </si>
  <si>
    <t>1 3 2</t>
  </si>
  <si>
    <t>1 3 3</t>
  </si>
  <si>
    <t>Házi szociális gondozás</t>
  </si>
  <si>
    <t>Szociális étkezés</t>
  </si>
  <si>
    <t>1 3 5</t>
  </si>
  <si>
    <t>Családsegítés</t>
  </si>
  <si>
    <t xml:space="preserve">1 3 </t>
  </si>
  <si>
    <t>Szociális ellátás össz.</t>
  </si>
  <si>
    <t xml:space="preserve">1 4 1 </t>
  </si>
  <si>
    <t xml:space="preserve">Polgári védelem </t>
  </si>
  <si>
    <t>1 4 2</t>
  </si>
  <si>
    <t>Önkéntes tűzoltóság</t>
  </si>
  <si>
    <t xml:space="preserve">1 4 </t>
  </si>
  <si>
    <t>Katasztrófa védelem össz.</t>
  </si>
  <si>
    <t xml:space="preserve">1 5 1 </t>
  </si>
  <si>
    <t>Munkahelyi vendéglátás</t>
  </si>
  <si>
    <t xml:space="preserve">1 5 2 </t>
  </si>
  <si>
    <t>Saját ingatlan hasznosítás</t>
  </si>
  <si>
    <t>1 5 3</t>
  </si>
  <si>
    <t>Önkorm. Igazgatási tev.</t>
  </si>
  <si>
    <t>Önk. intézményi ellátó .</t>
  </si>
  <si>
    <t xml:space="preserve">1 5 4 </t>
  </si>
  <si>
    <t>Gazdasági és tert.fejl.</t>
  </si>
  <si>
    <t xml:space="preserve">1 5 6 </t>
  </si>
  <si>
    <t>Sport tevékenység</t>
  </si>
  <si>
    <t>1 5 5</t>
  </si>
  <si>
    <t>Egyéb szórakoztató tev.</t>
  </si>
  <si>
    <t xml:space="preserve">1 5 </t>
  </si>
  <si>
    <t>Egyéb feladatok össz.</t>
  </si>
  <si>
    <t>1 6 2</t>
  </si>
  <si>
    <t>Gépjármű üzemeltetés</t>
  </si>
  <si>
    <t>1 6 3</t>
  </si>
  <si>
    <t xml:space="preserve">1 7 1 </t>
  </si>
  <si>
    <t>Cigány kisebbségi önk.</t>
  </si>
  <si>
    <t xml:space="preserve">1 7 2 </t>
  </si>
  <si>
    <t>Szlovák kisebbs. Önk.</t>
  </si>
  <si>
    <t xml:space="preserve">1 7 </t>
  </si>
  <si>
    <t>Kisebbségi önk. Össz.</t>
  </si>
  <si>
    <t>Polg. Hiv. összesen</t>
  </si>
  <si>
    <t xml:space="preserve">2 1 </t>
  </si>
  <si>
    <t>Óvodai ellátás</t>
  </si>
  <si>
    <t>2 2</t>
  </si>
  <si>
    <t>Fogyatékos óvodai ellát.</t>
  </si>
  <si>
    <t xml:space="preserve">2 3 </t>
  </si>
  <si>
    <t>Óvodai int. étkeztetés</t>
  </si>
  <si>
    <t>Óvodai intézményi vagyon</t>
  </si>
  <si>
    <t xml:space="preserve">2 4 </t>
  </si>
  <si>
    <t>3 1</t>
  </si>
  <si>
    <t>Általános iskola nevelés</t>
  </si>
  <si>
    <t xml:space="preserve">3 2 </t>
  </si>
  <si>
    <t>Fogy. Iskolai nevelése</t>
  </si>
  <si>
    <t xml:space="preserve">3 3 </t>
  </si>
  <si>
    <t>Napközis ellátás</t>
  </si>
  <si>
    <t>3 5</t>
  </si>
  <si>
    <t>Iskolai int.vagyon műk.</t>
  </si>
  <si>
    <t>Iskolai ellátás összesen</t>
  </si>
  <si>
    <t>4 1</t>
  </si>
  <si>
    <t>Háziorvosi ellátás</t>
  </si>
  <si>
    <t xml:space="preserve">4 3 </t>
  </si>
  <si>
    <t>Egészségügy egyéb fel.</t>
  </si>
  <si>
    <t>4 4</t>
  </si>
  <si>
    <t>Fogorvosi ellátás</t>
  </si>
  <si>
    <t>4 5</t>
  </si>
  <si>
    <t>Védőnői szolgálat</t>
  </si>
  <si>
    <t xml:space="preserve">4 6 </t>
  </si>
  <si>
    <t>Anya és gyermek védelem</t>
  </si>
  <si>
    <t>4 7</t>
  </si>
  <si>
    <t>Részben önáll. Gazd.össz.</t>
  </si>
  <si>
    <t>6 1</t>
  </si>
  <si>
    <t>Művelődési Központ</t>
  </si>
  <si>
    <t>6 2</t>
  </si>
  <si>
    <t>Könyvtári feladatok</t>
  </si>
  <si>
    <t>Óvodai ellátás összesen</t>
  </si>
  <si>
    <t>Hiv. Önk.Tűzoltóság</t>
  </si>
  <si>
    <t>Polg.Hiv. mindössz.</t>
  </si>
  <si>
    <t>alcím</t>
  </si>
  <si>
    <t>Pénze.</t>
  </si>
  <si>
    <t>Tart.</t>
  </si>
  <si>
    <t>Munka.a.</t>
  </si>
  <si>
    <t>Fejlesz.</t>
  </si>
  <si>
    <t>össz.</t>
  </si>
  <si>
    <t>fejl.kiad.</t>
  </si>
  <si>
    <t>Hitel</t>
  </si>
  <si>
    <t>Napközis konyha</t>
  </si>
  <si>
    <t>3 4</t>
  </si>
  <si>
    <t>Iskolai intézményiétkezés</t>
  </si>
  <si>
    <t>1 6 1</t>
  </si>
  <si>
    <t>1000 Ft-ban</t>
  </si>
  <si>
    <t>Közutak üzemeltetése</t>
  </si>
  <si>
    <t>törl.</t>
  </si>
  <si>
    <t>1 1 2</t>
  </si>
  <si>
    <t>Pótelőirányzat</t>
  </si>
  <si>
    <t>Város és községrend. Mód. Előir</t>
  </si>
  <si>
    <t>Település üzemelt. Mód. Előir.</t>
  </si>
  <si>
    <t>Szennyvízkezelés mód. Előir.</t>
  </si>
  <si>
    <t>1 3 6</t>
  </si>
  <si>
    <t>1 3 7</t>
  </si>
  <si>
    <t>Rendszeres gyermv. Pénzbeni ell.</t>
  </si>
  <si>
    <t>Eseti  pénzbeni szoc. Ellát.</t>
  </si>
  <si>
    <t>Eseti pénzbeni gyermekvéd. Ellát.</t>
  </si>
  <si>
    <t>Rendszeres szoc. pénzbeni ellátás</t>
  </si>
  <si>
    <t>Rendsz. Gyermekv. Mód. Előir.</t>
  </si>
  <si>
    <t>Szoc. Ellátás mód.előirányzat</t>
  </si>
  <si>
    <t xml:space="preserve">Sport tevékenység mód. Előir. </t>
  </si>
  <si>
    <t>Módosított előirányzat</t>
  </si>
  <si>
    <t>Polg. Hiv. mód.- előirányzat össz.</t>
  </si>
  <si>
    <t>Ált. isk. mód. Előirányzat</t>
  </si>
  <si>
    <t>Iskolai ellát, mód.előirányzat</t>
  </si>
  <si>
    <t>Eseti pénzb.szoc. Mód. Előir.</t>
  </si>
  <si>
    <t>Anya és gy. Véd. Mód. Előirányzat</t>
  </si>
  <si>
    <t>Eü. Ellátás mód. Előirányzat</t>
  </si>
  <si>
    <t>1 3 4</t>
  </si>
  <si>
    <t>Családsegítés mód. előirányzat</t>
  </si>
  <si>
    <t xml:space="preserve">Óvodai ellátás mód. előir. </t>
  </si>
  <si>
    <t>Könyvtár mód. előirányzat</t>
  </si>
  <si>
    <t>Pótelőirányzat össz.</t>
  </si>
  <si>
    <t>Műv. Közp.  és K. mód. előir</t>
  </si>
  <si>
    <t>Eseti pénzbeni ell. mód. előir.</t>
  </si>
  <si>
    <t xml:space="preserve">Műv.Köz.és Könyvtár összesen </t>
  </si>
  <si>
    <t>Igazgatási tev.mód. előir.</t>
  </si>
  <si>
    <t>pótelőirányzat</t>
  </si>
  <si>
    <t>Helyi közutak lét.mód. előir.</t>
  </si>
  <si>
    <t>Munkah.vendégl.mód. előir.</t>
  </si>
  <si>
    <t>Önk.int.ell.mód. előir.</t>
  </si>
  <si>
    <t>Fogyatékos óvodai ell. mód.előír.</t>
  </si>
  <si>
    <t>Óvodai int. étk. mód.előír.</t>
  </si>
  <si>
    <t>Fogy. Iskolai nevelés mód. előir.</t>
  </si>
  <si>
    <t>Napközi ell. mód. előir.</t>
  </si>
  <si>
    <t>Iskolai int. étkezés mód. előir.</t>
  </si>
  <si>
    <t>Iskolai int. vagyon mód. előir.</t>
  </si>
  <si>
    <t>Napközi konyha mód. előir.</t>
  </si>
  <si>
    <t>Önkéntes tűzoltók mód előir.</t>
  </si>
  <si>
    <t>Katasztrófa védelem mód. előir.</t>
  </si>
  <si>
    <t>Gazd. és ter.fejl. f. mód előir.</t>
  </si>
  <si>
    <t>Kiadások mindösszesen  VI.hó</t>
  </si>
  <si>
    <t>Népszavazás mód. előirányzat</t>
  </si>
  <si>
    <t>1 5 9</t>
  </si>
  <si>
    <t xml:space="preserve">Finanszírozási műv.  mód. előir. </t>
  </si>
  <si>
    <t>Közvetett kiadás összesen</t>
  </si>
  <si>
    <t>Eü. egyéb feladatai mód. előir.</t>
  </si>
  <si>
    <t>Műv. Központ mód. Előirányzat</t>
  </si>
  <si>
    <t>Helyi közutak lét.mód. előirányzat</t>
  </si>
  <si>
    <t>Rendszeres szoc. Pénzbeni mód. Előir.</t>
  </si>
  <si>
    <t xml:space="preserve">Pótelőirányzat </t>
  </si>
  <si>
    <t xml:space="preserve">Saját ingatlan hasz. mód. előir. </t>
  </si>
  <si>
    <t>Egyéb szórakoztató. Mód. Előir.</t>
  </si>
  <si>
    <t>Finanszírozási műveletek pótelőir.</t>
  </si>
  <si>
    <t xml:space="preserve">Egyéb felad. Mód. előir. össz. </t>
  </si>
  <si>
    <t>Műszaki csoport</t>
  </si>
  <si>
    <t>Kiegészítő alapellátás</t>
  </si>
  <si>
    <t>Egészségügyi ellát. össz.</t>
  </si>
  <si>
    <t>Részben önálló mód. Előir. Össz</t>
  </si>
  <si>
    <t>Polg. Hiv. mód. Előir. Mind. össz</t>
  </si>
  <si>
    <t>Kiadások mindössz. mód.előir.X.hó</t>
  </si>
  <si>
    <t xml:space="preserve">Települési hull. módosított előir. </t>
  </si>
  <si>
    <t>Pótelőirányzat mindösszesen</t>
  </si>
  <si>
    <t xml:space="preserve">1 5 9 </t>
  </si>
  <si>
    <t>Finanszírozási tevékenység</t>
  </si>
  <si>
    <t xml:space="preserve">Közutak üzemelt. mód. előír. </t>
  </si>
  <si>
    <t>Polgári védelem mód. előír.</t>
  </si>
  <si>
    <t xml:space="preserve">Háziorvosi szolg. mód. előir. </t>
  </si>
  <si>
    <t>3. számú melléklet  a .19/2005. (XII.23.)  önkormányzati rendelethez
Rétság Város Önkormányzat  2005. évi módosított  költségvetésének  szakfeladatos kiadásai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</si>
</sst>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/>
    </xf>
    <xf numFmtId="3" fontId="13" fillId="0" borderId="5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3" fontId="13" fillId="0" borderId="8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3" fontId="13" fillId="0" borderId="14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3" fontId="13" fillId="0" borderId="17" xfId="0" applyNumberFormat="1" applyFont="1" applyBorder="1" applyAlignment="1">
      <alignment/>
    </xf>
    <xf numFmtId="3" fontId="13" fillId="0" borderId="18" xfId="0" applyNumberFormat="1" applyFont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3" fontId="11" fillId="0" borderId="5" xfId="0" applyNumberFormat="1" applyFont="1" applyFill="1" applyBorder="1" applyAlignment="1">
      <alignment/>
    </xf>
    <xf numFmtId="3" fontId="11" fillId="0" borderId="6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11" fillId="0" borderId="7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3" fontId="11" fillId="0" borderId="8" xfId="0" applyNumberFormat="1" applyFont="1" applyFill="1" applyBorder="1" applyAlignment="1">
      <alignment/>
    </xf>
    <xf numFmtId="3" fontId="11" fillId="0" borderId="9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19" xfId="0" applyFont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3" fontId="11" fillId="0" borderId="29" xfId="0" applyNumberFormat="1" applyFont="1" applyFill="1" applyBorder="1" applyAlignment="1">
      <alignment/>
    </xf>
    <xf numFmtId="3" fontId="13" fillId="0" borderId="29" xfId="0" applyNumberFormat="1" applyFont="1" applyBorder="1" applyAlignment="1">
      <alignment/>
    </xf>
    <xf numFmtId="3" fontId="13" fillId="0" borderId="30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3" fontId="16" fillId="0" borderId="29" xfId="0" applyNumberFormat="1" applyFont="1" applyFill="1" applyBorder="1" applyAlignment="1">
      <alignment/>
    </xf>
    <xf numFmtId="3" fontId="11" fillId="0" borderId="3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13" fillId="0" borderId="33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0" fontId="11" fillId="0" borderId="8" xfId="0" applyFont="1" applyBorder="1" applyAlignment="1">
      <alignment/>
    </xf>
    <xf numFmtId="3" fontId="11" fillId="0" borderId="8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0" fontId="11" fillId="0" borderId="7" xfId="0" applyFont="1" applyBorder="1" applyAlignment="1">
      <alignment/>
    </xf>
    <xf numFmtId="3" fontId="11" fillId="0" borderId="9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16" fillId="0" borderId="8" xfId="0" applyFont="1" applyFill="1" applyBorder="1" applyAlignment="1">
      <alignment/>
    </xf>
    <xf numFmtId="3" fontId="16" fillId="0" borderId="8" xfId="0" applyNumberFormat="1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3" fontId="16" fillId="0" borderId="5" xfId="0" applyNumberFormat="1" applyFont="1" applyFill="1" applyBorder="1" applyAlignment="1">
      <alignment/>
    </xf>
    <xf numFmtId="0" fontId="16" fillId="0" borderId="7" xfId="0" applyFont="1" applyFill="1" applyBorder="1" applyAlignment="1">
      <alignment/>
    </xf>
    <xf numFmtId="3" fontId="16" fillId="0" borderId="9" xfId="0" applyNumberFormat="1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0" fontId="16" fillId="0" borderId="7" xfId="0" applyFont="1" applyBorder="1" applyAlignment="1">
      <alignment/>
    </xf>
    <xf numFmtId="0" fontId="16" fillId="0" borderId="8" xfId="0" applyFont="1" applyBorder="1" applyAlignment="1">
      <alignment/>
    </xf>
    <xf numFmtId="3" fontId="16" fillId="0" borderId="8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3" fontId="16" fillId="0" borderId="14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/>
    </xf>
    <xf numFmtId="3" fontId="13" fillId="0" borderId="2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6" fillId="0" borderId="16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3" fontId="16" fillId="0" borderId="17" xfId="0" applyNumberFormat="1" applyFont="1" applyFill="1" applyBorder="1" applyAlignment="1">
      <alignment/>
    </xf>
    <xf numFmtId="3" fontId="16" fillId="0" borderId="18" xfId="0" applyNumberFormat="1" applyFont="1" applyBorder="1" applyAlignment="1">
      <alignment/>
    </xf>
    <xf numFmtId="3" fontId="16" fillId="0" borderId="9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7" fillId="0" borderId="0" xfId="0" applyFont="1" applyBorder="1" applyAlignment="1">
      <alignment/>
    </xf>
    <xf numFmtId="0" fontId="19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3" fontId="11" fillId="0" borderId="17" xfId="0" applyNumberFormat="1" applyFont="1" applyBorder="1" applyAlignment="1">
      <alignment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17" fillId="0" borderId="8" xfId="0" applyFont="1" applyBorder="1" applyAlignment="1">
      <alignment/>
    </xf>
    <xf numFmtId="3" fontId="17" fillId="0" borderId="8" xfId="0" applyNumberFormat="1" applyFont="1" applyBorder="1" applyAlignment="1">
      <alignment/>
    </xf>
    <xf numFmtId="0" fontId="17" fillId="0" borderId="7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7" fillId="0" borderId="8" xfId="0" applyFont="1" applyBorder="1" applyAlignment="1">
      <alignment horizontal="left"/>
    </xf>
    <xf numFmtId="3" fontId="17" fillId="0" borderId="9" xfId="0" applyNumberFormat="1" applyFont="1" applyBorder="1" applyAlignment="1">
      <alignment/>
    </xf>
    <xf numFmtId="0" fontId="13" fillId="0" borderId="14" xfId="0" applyFont="1" applyBorder="1" applyAlignment="1">
      <alignment horizontal="left"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1" fillId="0" borderId="10" xfId="0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0" fontId="13" fillId="0" borderId="17" xfId="0" applyFont="1" applyBorder="1" applyAlignment="1">
      <alignment horizontal="left"/>
    </xf>
    <xf numFmtId="3" fontId="14" fillId="0" borderId="11" xfId="0" applyNumberFormat="1" applyFont="1" applyBorder="1" applyAlignment="1">
      <alignment/>
    </xf>
    <xf numFmtId="3" fontId="11" fillId="0" borderId="30" xfId="0" applyNumberFormat="1" applyFont="1" applyFill="1" applyBorder="1" applyAlignment="1">
      <alignment/>
    </xf>
    <xf numFmtId="3" fontId="11" fillId="0" borderId="18" xfId="0" applyNumberFormat="1" applyFont="1" applyBorder="1" applyAlignment="1">
      <alignment/>
    </xf>
    <xf numFmtId="3" fontId="16" fillId="0" borderId="6" xfId="0" applyNumberFormat="1" applyFont="1" applyFill="1" applyBorder="1" applyAlignment="1">
      <alignment/>
    </xf>
    <xf numFmtId="0" fontId="11" fillId="2" borderId="35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1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24.421875" style="0" customWidth="1"/>
    <col min="3" max="3" width="12.00390625" style="0" customWidth="1"/>
    <col min="4" max="4" width="8.8515625" style="0" customWidth="1"/>
    <col min="5" max="5" width="8.140625" style="0" customWidth="1"/>
    <col min="6" max="6" width="7.7109375" style="0" customWidth="1"/>
    <col min="7" max="7" width="7.57421875" style="0" customWidth="1"/>
    <col min="8" max="8" width="7.00390625" style="0" customWidth="1"/>
    <col min="9" max="9" width="8.57421875" style="0" customWidth="1"/>
    <col min="10" max="10" width="7.140625" style="0" customWidth="1"/>
    <col min="11" max="11" width="8.421875" style="0" customWidth="1"/>
    <col min="12" max="12" width="8.57421875" style="0" customWidth="1"/>
    <col min="13" max="13" width="11.140625" style="0" customWidth="1"/>
    <col min="14" max="14" width="8.00390625" style="0" customWidth="1"/>
    <col min="15" max="15" width="7.421875" style="0" customWidth="1"/>
  </cols>
  <sheetData>
    <row r="1" spans="1:14" s="21" customFormat="1" ht="36" customHeight="1">
      <c r="A1" s="171" t="s">
        <v>200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20"/>
    </row>
    <row r="2" spans="1:14" ht="13.5" thickBot="1">
      <c r="A2" s="3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 t="s">
        <v>126</v>
      </c>
      <c r="N2" s="6"/>
    </row>
    <row r="3" spans="1:14" s="1" customFormat="1" ht="12" customHeight="1" thickBot="1">
      <c r="A3" s="68" t="s">
        <v>0</v>
      </c>
      <c r="B3" s="69" t="s">
        <v>3</v>
      </c>
      <c r="C3" s="168" t="s">
        <v>1</v>
      </c>
      <c r="D3" s="169"/>
      <c r="E3" s="169"/>
      <c r="F3" s="169"/>
      <c r="G3" s="169"/>
      <c r="H3" s="169"/>
      <c r="I3" s="169"/>
      <c r="J3" s="170"/>
      <c r="K3" s="169"/>
      <c r="L3" s="169"/>
      <c r="M3" s="69" t="s">
        <v>2</v>
      </c>
      <c r="N3" s="9"/>
    </row>
    <row r="4" spans="1:14" s="1" customFormat="1" ht="12" customHeight="1">
      <c r="A4" s="70" t="s">
        <v>114</v>
      </c>
      <c r="B4" s="71" t="s">
        <v>4</v>
      </c>
      <c r="C4" s="69" t="s">
        <v>5</v>
      </c>
      <c r="D4" s="72" t="s">
        <v>117</v>
      </c>
      <c r="E4" s="69" t="s">
        <v>6</v>
      </c>
      <c r="F4" s="72" t="s">
        <v>7</v>
      </c>
      <c r="G4" s="69" t="s">
        <v>115</v>
      </c>
      <c r="H4" s="72" t="s">
        <v>116</v>
      </c>
      <c r="I4" s="68" t="s">
        <v>16</v>
      </c>
      <c r="J4" s="73" t="s">
        <v>121</v>
      </c>
      <c r="K4" s="72" t="s">
        <v>118</v>
      </c>
      <c r="L4" s="69" t="s">
        <v>120</v>
      </c>
      <c r="M4" s="71" t="s">
        <v>14</v>
      </c>
      <c r="N4" s="9"/>
    </row>
    <row r="5" spans="1:15" s="1" customFormat="1" ht="12" customHeight="1" thickBot="1">
      <c r="A5" s="74"/>
      <c r="B5" s="75"/>
      <c r="C5" s="75" t="s">
        <v>9</v>
      </c>
      <c r="D5" s="76" t="s">
        <v>10</v>
      </c>
      <c r="E5" s="75" t="s">
        <v>8</v>
      </c>
      <c r="F5" s="76" t="s">
        <v>11</v>
      </c>
      <c r="G5" s="75" t="s">
        <v>12</v>
      </c>
      <c r="H5" s="76"/>
      <c r="I5" s="74" t="s">
        <v>17</v>
      </c>
      <c r="J5" s="77" t="s">
        <v>128</v>
      </c>
      <c r="K5" s="76" t="s">
        <v>8</v>
      </c>
      <c r="L5" s="75" t="s">
        <v>119</v>
      </c>
      <c r="M5" s="75" t="s">
        <v>13</v>
      </c>
      <c r="N5" s="9"/>
      <c r="O5" s="4"/>
    </row>
    <row r="6" spans="1:14" s="27" customFormat="1" ht="12" customHeight="1" thickBot="1">
      <c r="A6" s="22" t="s">
        <v>26</v>
      </c>
      <c r="B6" s="23" t="s">
        <v>58</v>
      </c>
      <c r="C6" s="24">
        <v>67516</v>
      </c>
      <c r="D6" s="24">
        <v>20985</v>
      </c>
      <c r="E6" s="24">
        <v>13468</v>
      </c>
      <c r="F6" s="24"/>
      <c r="G6" s="24"/>
      <c r="H6" s="24"/>
      <c r="I6" s="24">
        <f aca="true" t="shared" si="0" ref="I6:I78">SUM(C6:H6)</f>
        <v>101969</v>
      </c>
      <c r="J6" s="24"/>
      <c r="K6" s="24"/>
      <c r="L6" s="24">
        <f>J6+K6</f>
        <v>0</v>
      </c>
      <c r="M6" s="25">
        <f>I6+L6</f>
        <v>101969</v>
      </c>
      <c r="N6" s="26"/>
    </row>
    <row r="7" spans="1:14" s="34" customFormat="1" ht="12" customHeight="1" thickBot="1">
      <c r="A7" s="124"/>
      <c r="B7" s="125" t="s">
        <v>130</v>
      </c>
      <c r="C7" s="126"/>
      <c r="D7" s="126"/>
      <c r="E7" s="126">
        <v>496</v>
      </c>
      <c r="F7" s="126"/>
      <c r="G7" s="126"/>
      <c r="H7" s="126"/>
      <c r="I7" s="126">
        <f t="shared" si="0"/>
        <v>496</v>
      </c>
      <c r="J7" s="126"/>
      <c r="K7" s="126"/>
      <c r="L7" s="126"/>
      <c r="M7" s="127">
        <f>I7+L7</f>
        <v>496</v>
      </c>
      <c r="N7" s="33"/>
    </row>
    <row r="8" spans="1:14" s="27" customFormat="1" ht="12" customHeight="1" thickBot="1">
      <c r="A8" s="22"/>
      <c r="B8" s="23" t="s">
        <v>158</v>
      </c>
      <c r="C8" s="24">
        <f>SUM(C6:C7)</f>
        <v>67516</v>
      </c>
      <c r="D8" s="24">
        <f aca="true" t="shared" si="1" ref="D8:L8">SUM(D6:D7)</f>
        <v>20985</v>
      </c>
      <c r="E8" s="24">
        <f t="shared" si="1"/>
        <v>13964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102465</v>
      </c>
      <c r="J8" s="24">
        <f t="shared" si="1"/>
        <v>0</v>
      </c>
      <c r="K8" s="24">
        <f t="shared" si="1"/>
        <v>0</v>
      </c>
      <c r="L8" s="24">
        <f t="shared" si="1"/>
        <v>0</v>
      </c>
      <c r="M8" s="25">
        <f>I8+L8</f>
        <v>102465</v>
      </c>
      <c r="N8" s="26"/>
    </row>
    <row r="9" spans="1:14" s="27" customFormat="1" ht="12" customHeight="1" thickBot="1">
      <c r="A9" s="22" t="s">
        <v>129</v>
      </c>
      <c r="B9" s="23" t="s">
        <v>174</v>
      </c>
      <c r="C9" s="24">
        <v>193</v>
      </c>
      <c r="D9" s="24">
        <v>37</v>
      </c>
      <c r="E9" s="24"/>
      <c r="F9" s="24"/>
      <c r="G9" s="24"/>
      <c r="H9" s="24"/>
      <c r="I9" s="24">
        <f t="shared" si="0"/>
        <v>230</v>
      </c>
      <c r="J9" s="24"/>
      <c r="K9" s="24"/>
      <c r="L9" s="24">
        <f>J9+K9</f>
        <v>0</v>
      </c>
      <c r="M9" s="25">
        <f>I9+L9</f>
        <v>230</v>
      </c>
      <c r="N9" s="26"/>
    </row>
    <row r="10" spans="1:14" s="34" customFormat="1" ht="12" customHeight="1">
      <c r="A10" s="28" t="s">
        <v>27</v>
      </c>
      <c r="B10" s="29" t="s">
        <v>18</v>
      </c>
      <c r="C10" s="30"/>
      <c r="D10" s="30"/>
      <c r="E10" s="30">
        <v>6870</v>
      </c>
      <c r="F10" s="30"/>
      <c r="G10" s="30"/>
      <c r="H10" s="31"/>
      <c r="I10" s="30">
        <f t="shared" si="0"/>
        <v>6870</v>
      </c>
      <c r="J10" s="30"/>
      <c r="K10" s="30"/>
      <c r="L10" s="30">
        <f>J10+K10</f>
        <v>0</v>
      </c>
      <c r="M10" s="32">
        <f aca="true" t="shared" si="2" ref="M10:M78">I10+L10</f>
        <v>6870</v>
      </c>
      <c r="N10" s="33"/>
    </row>
    <row r="11" spans="1:14" s="34" customFormat="1" ht="12" customHeight="1" thickBot="1">
      <c r="A11" s="39" t="s">
        <v>28</v>
      </c>
      <c r="B11" s="40" t="s">
        <v>15</v>
      </c>
      <c r="C11" s="41"/>
      <c r="D11" s="41"/>
      <c r="E11" s="41">
        <v>753</v>
      </c>
      <c r="F11" s="41"/>
      <c r="G11" s="41"/>
      <c r="H11" s="164"/>
      <c r="I11" s="41">
        <f t="shared" si="0"/>
        <v>753</v>
      </c>
      <c r="J11" s="41"/>
      <c r="K11" s="41"/>
      <c r="L11" s="41">
        <f aca="true" t="shared" si="3" ref="L11:L78">J11+K11</f>
        <v>0</v>
      </c>
      <c r="M11" s="42">
        <f t="shared" si="2"/>
        <v>753</v>
      </c>
      <c r="N11" s="33"/>
    </row>
    <row r="12" spans="1:14" s="34" customFormat="1" ht="12" customHeight="1">
      <c r="A12" s="28" t="s">
        <v>29</v>
      </c>
      <c r="B12" s="29" t="s">
        <v>19</v>
      </c>
      <c r="C12" s="30"/>
      <c r="D12" s="30"/>
      <c r="E12" s="30">
        <v>9882</v>
      </c>
      <c r="F12" s="30"/>
      <c r="G12" s="30">
        <v>121</v>
      </c>
      <c r="H12" s="30"/>
      <c r="I12" s="30">
        <f t="shared" si="0"/>
        <v>10003</v>
      </c>
      <c r="J12" s="30"/>
      <c r="K12" s="30"/>
      <c r="L12" s="30">
        <f t="shared" si="3"/>
        <v>0</v>
      </c>
      <c r="M12" s="32">
        <f t="shared" si="2"/>
        <v>10003</v>
      </c>
      <c r="N12" s="33"/>
    </row>
    <row r="13" spans="1:14" s="34" customFormat="1" ht="12" customHeight="1">
      <c r="A13" s="35"/>
      <c r="B13" s="36" t="s">
        <v>130</v>
      </c>
      <c r="C13" s="37"/>
      <c r="D13" s="37"/>
      <c r="E13" s="37"/>
      <c r="F13" s="37"/>
      <c r="G13" s="37">
        <v>0</v>
      </c>
      <c r="H13" s="37"/>
      <c r="I13" s="37">
        <f>SUM(C13:H13)</f>
        <v>0</v>
      </c>
      <c r="J13" s="37"/>
      <c r="K13" s="37"/>
      <c r="L13" s="37">
        <f>SUM(J13:K13)</f>
        <v>0</v>
      </c>
      <c r="M13" s="38">
        <f>I13+L13</f>
        <v>0</v>
      </c>
      <c r="N13" s="33"/>
    </row>
    <row r="14" spans="1:14" s="34" customFormat="1" ht="12" customHeight="1" thickBot="1">
      <c r="A14" s="43"/>
      <c r="B14" s="44" t="s">
        <v>193</v>
      </c>
      <c r="C14" s="45">
        <f>SUM(C12:C13)</f>
        <v>0</v>
      </c>
      <c r="D14" s="45">
        <f aca="true" t="shared" si="4" ref="D14:M14">SUM(D12:D13)</f>
        <v>0</v>
      </c>
      <c r="E14" s="45">
        <f t="shared" si="4"/>
        <v>9882</v>
      </c>
      <c r="F14" s="45">
        <f t="shared" si="4"/>
        <v>0</v>
      </c>
      <c r="G14" s="45">
        <f t="shared" si="4"/>
        <v>121</v>
      </c>
      <c r="H14" s="45">
        <f t="shared" si="4"/>
        <v>0</v>
      </c>
      <c r="I14" s="45">
        <f t="shared" si="4"/>
        <v>10003</v>
      </c>
      <c r="J14" s="45">
        <f t="shared" si="4"/>
        <v>0</v>
      </c>
      <c r="K14" s="45">
        <f t="shared" si="4"/>
        <v>0</v>
      </c>
      <c r="L14" s="45">
        <f t="shared" si="4"/>
        <v>0</v>
      </c>
      <c r="M14" s="46">
        <f t="shared" si="4"/>
        <v>10003</v>
      </c>
      <c r="N14" s="33"/>
    </row>
    <row r="15" spans="1:14" s="34" customFormat="1" ht="12" customHeight="1">
      <c r="A15" s="47" t="s">
        <v>30</v>
      </c>
      <c r="B15" s="163" t="s">
        <v>180</v>
      </c>
      <c r="C15" s="49"/>
      <c r="D15" s="49"/>
      <c r="E15" s="49"/>
      <c r="F15" s="49"/>
      <c r="G15" s="49"/>
      <c r="H15" s="49"/>
      <c r="I15" s="49">
        <f t="shared" si="0"/>
        <v>0</v>
      </c>
      <c r="J15" s="49"/>
      <c r="K15" s="49">
        <v>763</v>
      </c>
      <c r="L15" s="49">
        <f t="shared" si="3"/>
        <v>763</v>
      </c>
      <c r="M15" s="50">
        <f t="shared" si="2"/>
        <v>763</v>
      </c>
      <c r="N15" s="33"/>
    </row>
    <row r="16" spans="1:14" s="134" customFormat="1" ht="12" customHeight="1">
      <c r="A16" s="146"/>
      <c r="B16" s="149" t="s">
        <v>159</v>
      </c>
      <c r="C16" s="145"/>
      <c r="D16" s="145"/>
      <c r="E16" s="145"/>
      <c r="F16" s="145"/>
      <c r="G16" s="145"/>
      <c r="H16" s="145"/>
      <c r="I16" s="145">
        <f>SUM(C16:H16)</f>
        <v>0</v>
      </c>
      <c r="J16" s="145"/>
      <c r="K16" s="145">
        <v>731</v>
      </c>
      <c r="L16" s="145">
        <f t="shared" si="3"/>
        <v>731</v>
      </c>
      <c r="M16" s="150">
        <f t="shared" si="2"/>
        <v>731</v>
      </c>
      <c r="N16" s="133"/>
    </row>
    <row r="17" spans="1:14" s="34" customFormat="1" ht="12" customHeight="1" thickBot="1">
      <c r="A17" s="43"/>
      <c r="B17" s="151" t="s">
        <v>160</v>
      </c>
      <c r="C17" s="45">
        <f>SUM(C15:C16)</f>
        <v>0</v>
      </c>
      <c r="D17" s="45">
        <f aca="true" t="shared" si="5" ref="D17:M17">SUM(D15:D16)</f>
        <v>0</v>
      </c>
      <c r="E17" s="45">
        <f t="shared" si="5"/>
        <v>0</v>
      </c>
      <c r="F17" s="45">
        <f t="shared" si="5"/>
        <v>0</v>
      </c>
      <c r="G17" s="45">
        <f t="shared" si="5"/>
        <v>0</v>
      </c>
      <c r="H17" s="45">
        <f t="shared" si="5"/>
        <v>0</v>
      </c>
      <c r="I17" s="45">
        <f t="shared" si="5"/>
        <v>0</v>
      </c>
      <c r="J17" s="45">
        <f t="shared" si="5"/>
        <v>0</v>
      </c>
      <c r="K17" s="45">
        <f t="shared" si="5"/>
        <v>1494</v>
      </c>
      <c r="L17" s="45">
        <f t="shared" si="5"/>
        <v>1494</v>
      </c>
      <c r="M17" s="46">
        <f t="shared" si="5"/>
        <v>1494</v>
      </c>
      <c r="N17" s="33"/>
    </row>
    <row r="18" spans="1:14" s="34" customFormat="1" ht="12" customHeight="1">
      <c r="A18" s="47" t="s">
        <v>31</v>
      </c>
      <c r="B18" s="48" t="s">
        <v>20</v>
      </c>
      <c r="C18" s="49">
        <v>10525</v>
      </c>
      <c r="D18" s="49">
        <v>3972</v>
      </c>
      <c r="E18" s="49">
        <v>3851</v>
      </c>
      <c r="F18" s="49"/>
      <c r="G18" s="49"/>
      <c r="H18" s="49">
        <v>6960</v>
      </c>
      <c r="I18" s="49">
        <f>SUM(C18:H18)</f>
        <v>25308</v>
      </c>
      <c r="J18" s="49"/>
      <c r="K18" s="49">
        <v>1500</v>
      </c>
      <c r="L18" s="49">
        <f t="shared" si="3"/>
        <v>1500</v>
      </c>
      <c r="M18" s="50">
        <f t="shared" si="2"/>
        <v>26808</v>
      </c>
      <c r="N18" s="33"/>
    </row>
    <row r="19" spans="1:14" s="34" customFormat="1" ht="12" customHeight="1">
      <c r="A19" s="35"/>
      <c r="B19" s="36" t="s">
        <v>130</v>
      </c>
      <c r="C19" s="37"/>
      <c r="D19" s="37"/>
      <c r="E19" s="37">
        <v>0</v>
      </c>
      <c r="F19" s="37"/>
      <c r="G19" s="37"/>
      <c r="H19" s="37"/>
      <c r="I19" s="37">
        <f>SUM(C19:H19)</f>
        <v>0</v>
      </c>
      <c r="J19" s="37"/>
      <c r="K19" s="37">
        <v>776</v>
      </c>
      <c r="L19" s="37">
        <f t="shared" si="3"/>
        <v>776</v>
      </c>
      <c r="M19" s="38">
        <f t="shared" si="2"/>
        <v>776</v>
      </c>
      <c r="N19" s="33"/>
    </row>
    <row r="20" spans="1:14" s="34" customFormat="1" ht="12" customHeight="1" thickBot="1">
      <c r="A20" s="43"/>
      <c r="B20" s="44" t="s">
        <v>131</v>
      </c>
      <c r="C20" s="45">
        <f>SUM(C18:C19)</f>
        <v>10525</v>
      </c>
      <c r="D20" s="45">
        <f aca="true" t="shared" si="6" ref="D20:M20">SUM(D18:D19)</f>
        <v>3972</v>
      </c>
      <c r="E20" s="45">
        <f t="shared" si="6"/>
        <v>3851</v>
      </c>
      <c r="F20" s="45">
        <f t="shared" si="6"/>
        <v>0</v>
      </c>
      <c r="G20" s="45">
        <f t="shared" si="6"/>
        <v>0</v>
      </c>
      <c r="H20" s="45">
        <f t="shared" si="6"/>
        <v>6960</v>
      </c>
      <c r="I20" s="45">
        <f t="shared" si="6"/>
        <v>25308</v>
      </c>
      <c r="J20" s="45">
        <f t="shared" si="6"/>
        <v>0</v>
      </c>
      <c r="K20" s="45">
        <f t="shared" si="6"/>
        <v>2276</v>
      </c>
      <c r="L20" s="45">
        <f t="shared" si="6"/>
        <v>2276</v>
      </c>
      <c r="M20" s="46">
        <f t="shared" si="6"/>
        <v>27584</v>
      </c>
      <c r="N20" s="33"/>
    </row>
    <row r="21" spans="1:14" s="34" customFormat="1" ht="12" customHeight="1">
      <c r="A21" s="47" t="s">
        <v>32</v>
      </c>
      <c r="B21" s="48" t="s">
        <v>21</v>
      </c>
      <c r="C21" s="49"/>
      <c r="D21" s="49"/>
      <c r="E21" s="49">
        <v>467</v>
      </c>
      <c r="F21" s="49"/>
      <c r="G21" s="49"/>
      <c r="H21" s="49"/>
      <c r="I21" s="49">
        <f t="shared" si="0"/>
        <v>467</v>
      </c>
      <c r="J21" s="49"/>
      <c r="K21" s="49"/>
      <c r="L21" s="49">
        <f t="shared" si="3"/>
        <v>0</v>
      </c>
      <c r="M21" s="50">
        <f t="shared" si="2"/>
        <v>467</v>
      </c>
      <c r="N21" s="33"/>
    </row>
    <row r="22" spans="1:14" s="34" customFormat="1" ht="12" customHeight="1" thickBot="1">
      <c r="A22" s="39" t="s">
        <v>33</v>
      </c>
      <c r="B22" s="40" t="s">
        <v>22</v>
      </c>
      <c r="C22" s="41">
        <v>336</v>
      </c>
      <c r="D22" s="41">
        <v>97</v>
      </c>
      <c r="E22" s="41">
        <v>278</v>
      </c>
      <c r="F22" s="41"/>
      <c r="G22" s="41"/>
      <c r="H22" s="41"/>
      <c r="I22" s="41">
        <f t="shared" si="0"/>
        <v>711</v>
      </c>
      <c r="J22" s="41"/>
      <c r="K22" s="41"/>
      <c r="L22" s="41">
        <f t="shared" si="3"/>
        <v>0</v>
      </c>
      <c r="M22" s="42">
        <f t="shared" si="2"/>
        <v>711</v>
      </c>
      <c r="N22" s="33"/>
    </row>
    <row r="23" spans="1:14" s="34" customFormat="1" ht="12" customHeight="1">
      <c r="A23" s="28" t="s">
        <v>34</v>
      </c>
      <c r="B23" s="29" t="s">
        <v>23</v>
      </c>
      <c r="C23" s="30"/>
      <c r="D23" s="30"/>
      <c r="E23" s="30">
        <v>9850</v>
      </c>
      <c r="F23" s="30"/>
      <c r="G23" s="30"/>
      <c r="H23" s="30"/>
      <c r="I23" s="30">
        <f t="shared" si="0"/>
        <v>9850</v>
      </c>
      <c r="J23" s="30">
        <v>12000</v>
      </c>
      <c r="K23" s="30">
        <v>105</v>
      </c>
      <c r="L23" s="30">
        <f t="shared" si="3"/>
        <v>12105</v>
      </c>
      <c r="M23" s="32">
        <f t="shared" si="2"/>
        <v>21955</v>
      </c>
      <c r="N23" s="33"/>
    </row>
    <row r="24" spans="1:14" s="34" customFormat="1" ht="12" customHeight="1">
      <c r="A24" s="35"/>
      <c r="B24" s="36" t="s">
        <v>130</v>
      </c>
      <c r="C24" s="37"/>
      <c r="D24" s="37"/>
      <c r="E24" s="37">
        <v>160</v>
      </c>
      <c r="F24" s="37"/>
      <c r="G24" s="37"/>
      <c r="H24" s="37"/>
      <c r="I24" s="37">
        <f t="shared" si="0"/>
        <v>160</v>
      </c>
      <c r="J24" s="37"/>
      <c r="K24" s="37"/>
      <c r="L24" s="37">
        <f t="shared" si="3"/>
        <v>0</v>
      </c>
      <c r="M24" s="38">
        <f t="shared" si="2"/>
        <v>160</v>
      </c>
      <c r="N24" s="33"/>
    </row>
    <row r="25" spans="1:14" s="34" customFormat="1" ht="12" customHeight="1" thickBot="1">
      <c r="A25" s="43"/>
      <c r="B25" s="44" t="s">
        <v>133</v>
      </c>
      <c r="C25" s="45">
        <f>SUM(C23:C24)</f>
        <v>0</v>
      </c>
      <c r="D25" s="45">
        <f aca="true" t="shared" si="7" ref="D25:M25">SUM(D23:D24)</f>
        <v>0</v>
      </c>
      <c r="E25" s="45">
        <f t="shared" si="7"/>
        <v>10010</v>
      </c>
      <c r="F25" s="45">
        <f t="shared" si="7"/>
        <v>0</v>
      </c>
      <c r="G25" s="45">
        <f t="shared" si="7"/>
        <v>0</v>
      </c>
      <c r="H25" s="45">
        <f t="shared" si="7"/>
        <v>0</v>
      </c>
      <c r="I25" s="45">
        <f t="shared" si="7"/>
        <v>10010</v>
      </c>
      <c r="J25" s="45">
        <f t="shared" si="7"/>
        <v>12000</v>
      </c>
      <c r="K25" s="45">
        <f t="shared" si="7"/>
        <v>105</v>
      </c>
      <c r="L25" s="45">
        <f t="shared" si="7"/>
        <v>12105</v>
      </c>
      <c r="M25" s="46">
        <f t="shared" si="7"/>
        <v>22115</v>
      </c>
      <c r="N25" s="33"/>
    </row>
    <row r="26" spans="1:14" s="34" customFormat="1" ht="12" customHeight="1" thickBot="1">
      <c r="A26" s="92" t="s">
        <v>35</v>
      </c>
      <c r="B26" s="93" t="s">
        <v>24</v>
      </c>
      <c r="C26" s="81">
        <v>15</v>
      </c>
      <c r="D26" s="81">
        <v>4</v>
      </c>
      <c r="E26" s="81">
        <v>124</v>
      </c>
      <c r="F26" s="81"/>
      <c r="G26" s="81"/>
      <c r="H26" s="81"/>
      <c r="I26" s="81">
        <f t="shared" si="0"/>
        <v>143</v>
      </c>
      <c r="J26" s="81"/>
      <c r="K26" s="81"/>
      <c r="L26" s="81">
        <f t="shared" si="3"/>
        <v>0</v>
      </c>
      <c r="M26" s="82">
        <f t="shared" si="2"/>
        <v>143</v>
      </c>
      <c r="N26" s="33"/>
    </row>
    <row r="27" spans="1:14" s="34" customFormat="1" ht="12" customHeight="1">
      <c r="A27" s="28" t="s">
        <v>36</v>
      </c>
      <c r="B27" s="29" t="s">
        <v>127</v>
      </c>
      <c r="C27" s="30"/>
      <c r="D27" s="30"/>
      <c r="E27" s="30">
        <v>1547</v>
      </c>
      <c r="F27" s="30"/>
      <c r="G27" s="30"/>
      <c r="H27" s="30"/>
      <c r="I27" s="30">
        <f t="shared" si="0"/>
        <v>1547</v>
      </c>
      <c r="J27" s="30"/>
      <c r="K27" s="30"/>
      <c r="L27" s="30">
        <f t="shared" si="3"/>
        <v>0</v>
      </c>
      <c r="M27" s="32">
        <f t="shared" si="2"/>
        <v>1547</v>
      </c>
      <c r="N27" s="33"/>
    </row>
    <row r="28" spans="1:14" s="34" customFormat="1" ht="12" customHeight="1">
      <c r="A28" s="35"/>
      <c r="B28" s="36" t="s">
        <v>130</v>
      </c>
      <c r="C28" s="37"/>
      <c r="D28" s="37"/>
      <c r="E28" s="37">
        <v>-731</v>
      </c>
      <c r="F28" s="37"/>
      <c r="G28" s="37"/>
      <c r="H28" s="37"/>
      <c r="I28" s="37">
        <f t="shared" si="0"/>
        <v>-731</v>
      </c>
      <c r="J28" s="37"/>
      <c r="K28" s="37"/>
      <c r="L28" s="37">
        <f t="shared" si="3"/>
        <v>0</v>
      </c>
      <c r="M28" s="38">
        <f t="shared" si="2"/>
        <v>-731</v>
      </c>
      <c r="N28" s="33"/>
    </row>
    <row r="29" spans="1:14" s="34" customFormat="1" ht="12" customHeight="1" thickBot="1">
      <c r="A29" s="43"/>
      <c r="B29" s="44" t="s">
        <v>197</v>
      </c>
      <c r="C29" s="45">
        <f>SUM(C27:C28)</f>
        <v>0</v>
      </c>
      <c r="D29" s="45">
        <f aca="true" t="shared" si="8" ref="D29:M29">SUM(D27:D28)</f>
        <v>0</v>
      </c>
      <c r="E29" s="45">
        <f t="shared" si="8"/>
        <v>816</v>
      </c>
      <c r="F29" s="45">
        <f t="shared" si="8"/>
        <v>0</v>
      </c>
      <c r="G29" s="45">
        <f t="shared" si="8"/>
        <v>0</v>
      </c>
      <c r="H29" s="45">
        <f t="shared" si="8"/>
        <v>0</v>
      </c>
      <c r="I29" s="45">
        <f t="shared" si="8"/>
        <v>816</v>
      </c>
      <c r="J29" s="45">
        <f t="shared" si="8"/>
        <v>0</v>
      </c>
      <c r="K29" s="45">
        <f t="shared" si="8"/>
        <v>0</v>
      </c>
      <c r="L29" s="45">
        <f t="shared" si="8"/>
        <v>0</v>
      </c>
      <c r="M29" s="46">
        <f t="shared" si="8"/>
        <v>816</v>
      </c>
      <c r="N29" s="33"/>
    </row>
    <row r="30" spans="1:14" s="56" customFormat="1" ht="12" customHeight="1">
      <c r="A30" s="152" t="s">
        <v>37</v>
      </c>
      <c r="B30" s="153" t="s">
        <v>25</v>
      </c>
      <c r="C30" s="154">
        <f>C10+C11+C12+C15+C18+C21+C22+C23+C26+C27</f>
        <v>10876</v>
      </c>
      <c r="D30" s="154">
        <f aca="true" t="shared" si="9" ref="D30:M30">D10+D11+D12+D15+D18+D21+D22+D23+D26+D27</f>
        <v>4073</v>
      </c>
      <c r="E30" s="154">
        <f t="shared" si="9"/>
        <v>33622</v>
      </c>
      <c r="F30" s="154">
        <f t="shared" si="9"/>
        <v>0</v>
      </c>
      <c r="G30" s="154">
        <f t="shared" si="9"/>
        <v>121</v>
      </c>
      <c r="H30" s="154">
        <f t="shared" si="9"/>
        <v>6960</v>
      </c>
      <c r="I30" s="154">
        <f t="shared" si="9"/>
        <v>55652</v>
      </c>
      <c r="J30" s="154">
        <f t="shared" si="9"/>
        <v>12000</v>
      </c>
      <c r="K30" s="154">
        <f t="shared" si="9"/>
        <v>2368</v>
      </c>
      <c r="L30" s="154">
        <f t="shared" si="9"/>
        <v>14368</v>
      </c>
      <c r="M30" s="158">
        <f t="shared" si="9"/>
        <v>70020</v>
      </c>
      <c r="N30" s="55"/>
    </row>
    <row r="31" spans="1:14" s="56" customFormat="1" ht="12" customHeight="1">
      <c r="A31" s="57"/>
      <c r="B31" s="58" t="s">
        <v>130</v>
      </c>
      <c r="C31" s="59">
        <f>C13+C19+C24+C16+C28</f>
        <v>0</v>
      </c>
      <c r="D31" s="59">
        <f aca="true" t="shared" si="10" ref="D31:M31">D13+D19+D24+D16+D28</f>
        <v>0</v>
      </c>
      <c r="E31" s="59">
        <f t="shared" si="10"/>
        <v>-571</v>
      </c>
      <c r="F31" s="59">
        <f t="shared" si="10"/>
        <v>0</v>
      </c>
      <c r="G31" s="59">
        <f t="shared" si="10"/>
        <v>0</v>
      </c>
      <c r="H31" s="59">
        <f t="shared" si="10"/>
        <v>0</v>
      </c>
      <c r="I31" s="59">
        <f t="shared" si="10"/>
        <v>-571</v>
      </c>
      <c r="J31" s="59">
        <f t="shared" si="10"/>
        <v>0</v>
      </c>
      <c r="K31" s="59">
        <f t="shared" si="10"/>
        <v>1507</v>
      </c>
      <c r="L31" s="59">
        <f t="shared" si="10"/>
        <v>1507</v>
      </c>
      <c r="M31" s="60">
        <f t="shared" si="10"/>
        <v>936</v>
      </c>
      <c r="N31" s="55"/>
    </row>
    <row r="32" spans="1:14" s="56" customFormat="1" ht="12" customHeight="1" thickBot="1">
      <c r="A32" s="61"/>
      <c r="B32" s="62" t="s">
        <v>132</v>
      </c>
      <c r="C32" s="63">
        <f>SUM(C30:C31)</f>
        <v>10876</v>
      </c>
      <c r="D32" s="63">
        <f aca="true" t="shared" si="11" ref="D32:M32">SUM(D30:D31)</f>
        <v>4073</v>
      </c>
      <c r="E32" s="63">
        <f t="shared" si="11"/>
        <v>33051</v>
      </c>
      <c r="F32" s="63">
        <f t="shared" si="11"/>
        <v>0</v>
      </c>
      <c r="G32" s="63">
        <f t="shared" si="11"/>
        <v>121</v>
      </c>
      <c r="H32" s="63">
        <f t="shared" si="11"/>
        <v>6960</v>
      </c>
      <c r="I32" s="63">
        <f t="shared" si="11"/>
        <v>55081</v>
      </c>
      <c r="J32" s="63">
        <f t="shared" si="11"/>
        <v>12000</v>
      </c>
      <c r="K32" s="63">
        <f t="shared" si="11"/>
        <v>3875</v>
      </c>
      <c r="L32" s="63">
        <f t="shared" si="11"/>
        <v>15875</v>
      </c>
      <c r="M32" s="64">
        <f t="shared" si="11"/>
        <v>70956</v>
      </c>
      <c r="N32" s="55"/>
    </row>
    <row r="33" spans="1:14" ht="10.5" customHeight="1">
      <c r="A33" s="28" t="s">
        <v>38</v>
      </c>
      <c r="B33" s="29" t="s">
        <v>139</v>
      </c>
      <c r="C33" s="30"/>
      <c r="D33" s="30"/>
      <c r="E33" s="30"/>
      <c r="F33" s="30">
        <v>6202</v>
      </c>
      <c r="G33" s="30"/>
      <c r="H33" s="30"/>
      <c r="I33" s="30">
        <f>SUM(C33:H33)</f>
        <v>6202</v>
      </c>
      <c r="J33" s="30"/>
      <c r="K33" s="30"/>
      <c r="L33" s="30">
        <f t="shared" si="3"/>
        <v>0</v>
      </c>
      <c r="M33" s="32">
        <f t="shared" si="2"/>
        <v>6202</v>
      </c>
      <c r="N33" s="8"/>
    </row>
    <row r="34" spans="1:14" ht="10.5" customHeight="1">
      <c r="A34" s="47"/>
      <c r="B34" s="48" t="s">
        <v>130</v>
      </c>
      <c r="C34" s="49"/>
      <c r="D34" s="49">
        <v>62</v>
      </c>
      <c r="E34" s="49"/>
      <c r="F34" s="49">
        <v>1294</v>
      </c>
      <c r="G34" s="49"/>
      <c r="H34" s="49"/>
      <c r="I34" s="49">
        <f>SUM(C34:H34)</f>
        <v>1356</v>
      </c>
      <c r="J34" s="49"/>
      <c r="K34" s="49"/>
      <c r="L34" s="49">
        <f t="shared" si="3"/>
        <v>0</v>
      </c>
      <c r="M34" s="50">
        <f t="shared" si="2"/>
        <v>1356</v>
      </c>
      <c r="N34" s="8"/>
    </row>
    <row r="35" spans="1:14" ht="10.5" customHeight="1" thickBot="1">
      <c r="A35" s="92"/>
      <c r="B35" s="93" t="s">
        <v>181</v>
      </c>
      <c r="C35" s="81">
        <f aca="true" t="shared" si="12" ref="C35:M35">SUM(C33:C34)</f>
        <v>0</v>
      </c>
      <c r="D35" s="81">
        <f t="shared" si="12"/>
        <v>62</v>
      </c>
      <c r="E35" s="81">
        <f t="shared" si="12"/>
        <v>0</v>
      </c>
      <c r="F35" s="81">
        <f t="shared" si="12"/>
        <v>7496</v>
      </c>
      <c r="G35" s="81">
        <f t="shared" si="12"/>
        <v>0</v>
      </c>
      <c r="H35" s="81">
        <f t="shared" si="12"/>
        <v>0</v>
      </c>
      <c r="I35" s="81">
        <f t="shared" si="12"/>
        <v>7558</v>
      </c>
      <c r="J35" s="81">
        <f t="shared" si="12"/>
        <v>0</v>
      </c>
      <c r="K35" s="81">
        <f t="shared" si="12"/>
        <v>0</v>
      </c>
      <c r="L35" s="81">
        <f t="shared" si="12"/>
        <v>0</v>
      </c>
      <c r="M35" s="82">
        <f t="shared" si="12"/>
        <v>7558</v>
      </c>
      <c r="N35" s="8"/>
    </row>
    <row r="36" spans="1:14" ht="10.5" customHeight="1">
      <c r="A36" s="28" t="s">
        <v>39</v>
      </c>
      <c r="B36" s="29" t="s">
        <v>136</v>
      </c>
      <c r="C36" s="30"/>
      <c r="D36" s="30"/>
      <c r="E36" s="30"/>
      <c r="F36" s="30">
        <v>8253</v>
      </c>
      <c r="G36" s="30"/>
      <c r="H36" s="30"/>
      <c r="I36" s="30">
        <f t="shared" si="0"/>
        <v>8253</v>
      </c>
      <c r="J36" s="30"/>
      <c r="K36" s="30"/>
      <c r="L36" s="30">
        <f t="shared" si="3"/>
        <v>0</v>
      </c>
      <c r="M36" s="32">
        <f t="shared" si="2"/>
        <v>8253</v>
      </c>
      <c r="N36" s="13"/>
    </row>
    <row r="37" spans="1:14" ht="10.5" customHeight="1">
      <c r="A37" s="35"/>
      <c r="B37" s="36" t="s">
        <v>130</v>
      </c>
      <c r="C37" s="37"/>
      <c r="D37" s="37"/>
      <c r="E37" s="37">
        <v>40</v>
      </c>
      <c r="F37" s="37">
        <v>1178</v>
      </c>
      <c r="G37" s="37"/>
      <c r="H37" s="37"/>
      <c r="I37" s="37">
        <f>SUM(C37:H37)</f>
        <v>1218</v>
      </c>
      <c r="J37" s="37"/>
      <c r="K37" s="37"/>
      <c r="L37" s="37">
        <f>SUM(J37:K37)</f>
        <v>0</v>
      </c>
      <c r="M37" s="38">
        <f>I37+L37</f>
        <v>1218</v>
      </c>
      <c r="N37" s="13"/>
    </row>
    <row r="38" spans="1:14" ht="10.5" customHeight="1" thickBot="1">
      <c r="A38" s="43"/>
      <c r="B38" s="44" t="s">
        <v>140</v>
      </c>
      <c r="C38" s="45">
        <f>SUM(C36:C37)</f>
        <v>0</v>
      </c>
      <c r="D38" s="45">
        <f aca="true" t="shared" si="13" ref="D38:M38">SUM(D36:D37)</f>
        <v>0</v>
      </c>
      <c r="E38" s="45">
        <f t="shared" si="13"/>
        <v>40</v>
      </c>
      <c r="F38" s="45">
        <f t="shared" si="13"/>
        <v>9431</v>
      </c>
      <c r="G38" s="45">
        <f t="shared" si="13"/>
        <v>0</v>
      </c>
      <c r="H38" s="45">
        <f t="shared" si="13"/>
        <v>0</v>
      </c>
      <c r="I38" s="45">
        <f t="shared" si="13"/>
        <v>9471</v>
      </c>
      <c r="J38" s="45">
        <f t="shared" si="13"/>
        <v>0</v>
      </c>
      <c r="K38" s="45">
        <f t="shared" si="13"/>
        <v>0</v>
      </c>
      <c r="L38" s="45">
        <f t="shared" si="13"/>
        <v>0</v>
      </c>
      <c r="M38" s="46">
        <f t="shared" si="13"/>
        <v>9471</v>
      </c>
      <c r="N38" s="13"/>
    </row>
    <row r="39" spans="1:14" ht="10.5" customHeight="1">
      <c r="A39" s="28" t="s">
        <v>40</v>
      </c>
      <c r="B39" s="29" t="s">
        <v>137</v>
      </c>
      <c r="C39" s="30"/>
      <c r="D39" s="30"/>
      <c r="E39" s="30"/>
      <c r="F39" s="30">
        <v>6453</v>
      </c>
      <c r="G39" s="30"/>
      <c r="H39" s="30"/>
      <c r="I39" s="30">
        <f t="shared" si="0"/>
        <v>6453</v>
      </c>
      <c r="J39" s="30"/>
      <c r="K39" s="30"/>
      <c r="L39" s="30">
        <f t="shared" si="3"/>
        <v>0</v>
      </c>
      <c r="M39" s="32">
        <f t="shared" si="2"/>
        <v>6453</v>
      </c>
      <c r="N39" s="8"/>
    </row>
    <row r="40" spans="1:14" ht="10.5" customHeight="1">
      <c r="A40" s="47"/>
      <c r="B40" s="48" t="s">
        <v>130</v>
      </c>
      <c r="C40" s="49"/>
      <c r="D40" s="49"/>
      <c r="E40" s="49"/>
      <c r="F40" s="49">
        <v>0</v>
      </c>
      <c r="G40" s="49"/>
      <c r="H40" s="49"/>
      <c r="I40" s="49">
        <f t="shared" si="0"/>
        <v>0</v>
      </c>
      <c r="J40" s="49"/>
      <c r="K40" s="49"/>
      <c r="L40" s="49">
        <f t="shared" si="3"/>
        <v>0</v>
      </c>
      <c r="M40" s="50">
        <f t="shared" si="2"/>
        <v>0</v>
      </c>
      <c r="N40" s="8"/>
    </row>
    <row r="41" spans="1:14" ht="10.5" customHeight="1" thickBot="1">
      <c r="A41" s="90"/>
      <c r="B41" s="91" t="s">
        <v>147</v>
      </c>
      <c r="C41" s="83">
        <f>SUM(C39:C40)</f>
        <v>0</v>
      </c>
      <c r="D41" s="83">
        <f aca="true" t="shared" si="14" ref="D41:M41">SUM(D39:D40)</f>
        <v>0</v>
      </c>
      <c r="E41" s="83">
        <f t="shared" si="14"/>
        <v>0</v>
      </c>
      <c r="F41" s="83">
        <f t="shared" si="14"/>
        <v>6453</v>
      </c>
      <c r="G41" s="83">
        <f t="shared" si="14"/>
        <v>0</v>
      </c>
      <c r="H41" s="83">
        <f t="shared" si="14"/>
        <v>0</v>
      </c>
      <c r="I41" s="83">
        <f t="shared" si="14"/>
        <v>6453</v>
      </c>
      <c r="J41" s="83">
        <f t="shared" si="14"/>
        <v>0</v>
      </c>
      <c r="K41" s="83">
        <f t="shared" si="14"/>
        <v>0</v>
      </c>
      <c r="L41" s="83">
        <f t="shared" si="14"/>
        <v>0</v>
      </c>
      <c r="M41" s="84">
        <f t="shared" si="14"/>
        <v>6453</v>
      </c>
      <c r="N41" s="8"/>
    </row>
    <row r="42" spans="1:14" ht="10.5" customHeight="1">
      <c r="A42" s="28" t="s">
        <v>150</v>
      </c>
      <c r="B42" s="29" t="s">
        <v>138</v>
      </c>
      <c r="C42" s="30"/>
      <c r="D42" s="30"/>
      <c r="E42" s="30"/>
      <c r="F42" s="30">
        <v>2286</v>
      </c>
      <c r="G42" s="30"/>
      <c r="H42" s="30"/>
      <c r="I42" s="30">
        <f t="shared" si="0"/>
        <v>2286</v>
      </c>
      <c r="J42" s="30"/>
      <c r="K42" s="30"/>
      <c r="L42" s="30">
        <f t="shared" si="3"/>
        <v>0</v>
      </c>
      <c r="M42" s="32">
        <f t="shared" si="2"/>
        <v>2286</v>
      </c>
      <c r="N42" s="8"/>
    </row>
    <row r="43" spans="1:14" ht="10.5" customHeight="1">
      <c r="A43" s="47"/>
      <c r="B43" s="48" t="s">
        <v>130</v>
      </c>
      <c r="C43" s="49"/>
      <c r="D43" s="49"/>
      <c r="E43" s="49"/>
      <c r="F43" s="49">
        <v>1618</v>
      </c>
      <c r="G43" s="49"/>
      <c r="H43" s="49"/>
      <c r="I43" s="49">
        <f t="shared" si="0"/>
        <v>1618</v>
      </c>
      <c r="J43" s="49"/>
      <c r="K43" s="49"/>
      <c r="L43" s="49">
        <f t="shared" si="3"/>
        <v>0</v>
      </c>
      <c r="M43" s="50">
        <f t="shared" si="2"/>
        <v>1618</v>
      </c>
      <c r="N43" s="8"/>
    </row>
    <row r="44" spans="1:14" ht="10.5" customHeight="1" thickBot="1">
      <c r="A44" s="90"/>
      <c r="B44" s="91" t="s">
        <v>156</v>
      </c>
      <c r="C44" s="83">
        <f>SUM(C42:C43)</f>
        <v>0</v>
      </c>
      <c r="D44" s="83">
        <f aca="true" t="shared" si="15" ref="D44:M44">SUM(D42:D43)</f>
        <v>0</v>
      </c>
      <c r="E44" s="83">
        <f t="shared" si="15"/>
        <v>0</v>
      </c>
      <c r="F44" s="83">
        <f t="shared" si="15"/>
        <v>3904</v>
      </c>
      <c r="G44" s="83">
        <f t="shared" si="15"/>
        <v>0</v>
      </c>
      <c r="H44" s="83">
        <f t="shared" si="15"/>
        <v>0</v>
      </c>
      <c r="I44" s="83">
        <f t="shared" si="15"/>
        <v>3904</v>
      </c>
      <c r="J44" s="83">
        <f t="shared" si="15"/>
        <v>0</v>
      </c>
      <c r="K44" s="83">
        <f t="shared" si="15"/>
        <v>0</v>
      </c>
      <c r="L44" s="83">
        <f t="shared" si="15"/>
        <v>0</v>
      </c>
      <c r="M44" s="84">
        <f t="shared" si="15"/>
        <v>3904</v>
      </c>
      <c r="N44" s="8"/>
    </row>
    <row r="45" spans="1:14" ht="10.5" customHeight="1">
      <c r="A45" s="47" t="s">
        <v>43</v>
      </c>
      <c r="B45" s="48" t="s">
        <v>41</v>
      </c>
      <c r="C45" s="49">
        <v>1079</v>
      </c>
      <c r="D45" s="49">
        <v>372</v>
      </c>
      <c r="E45" s="49">
        <v>13</v>
      </c>
      <c r="F45" s="49"/>
      <c r="G45" s="49"/>
      <c r="H45" s="49"/>
      <c r="I45" s="49">
        <f t="shared" si="0"/>
        <v>1464</v>
      </c>
      <c r="J45" s="49"/>
      <c r="K45" s="49"/>
      <c r="L45" s="49">
        <f t="shared" si="3"/>
        <v>0</v>
      </c>
      <c r="M45" s="50">
        <f t="shared" si="2"/>
        <v>1464</v>
      </c>
      <c r="N45" s="8"/>
    </row>
    <row r="46" spans="1:14" ht="10.5" customHeight="1" thickBot="1">
      <c r="A46" s="39" t="s">
        <v>134</v>
      </c>
      <c r="B46" s="40" t="s">
        <v>42</v>
      </c>
      <c r="C46" s="41"/>
      <c r="D46" s="41"/>
      <c r="E46" s="41">
        <v>83</v>
      </c>
      <c r="F46" s="41">
        <v>169</v>
      </c>
      <c r="G46" s="41"/>
      <c r="H46" s="41"/>
      <c r="I46" s="41">
        <f t="shared" si="0"/>
        <v>252</v>
      </c>
      <c r="J46" s="41"/>
      <c r="K46" s="41"/>
      <c r="L46" s="41">
        <f t="shared" si="3"/>
        <v>0</v>
      </c>
      <c r="M46" s="42">
        <f t="shared" si="2"/>
        <v>252</v>
      </c>
      <c r="N46" s="8"/>
    </row>
    <row r="47" spans="1:14" ht="10.5" customHeight="1">
      <c r="A47" s="28" t="s">
        <v>135</v>
      </c>
      <c r="B47" s="29" t="s">
        <v>44</v>
      </c>
      <c r="C47" s="30"/>
      <c r="D47" s="30"/>
      <c r="E47" s="30"/>
      <c r="F47" s="30"/>
      <c r="G47" s="30">
        <v>2097</v>
      </c>
      <c r="H47" s="30"/>
      <c r="I47" s="30">
        <f t="shared" si="0"/>
        <v>2097</v>
      </c>
      <c r="J47" s="30"/>
      <c r="K47" s="30"/>
      <c r="L47" s="30">
        <f t="shared" si="3"/>
        <v>0</v>
      </c>
      <c r="M47" s="32">
        <f t="shared" si="2"/>
        <v>2097</v>
      </c>
      <c r="N47" s="13"/>
    </row>
    <row r="48" spans="1:14" ht="10.5" customHeight="1">
      <c r="A48" s="35"/>
      <c r="B48" s="36" t="s">
        <v>130</v>
      </c>
      <c r="C48" s="37"/>
      <c r="D48" s="37"/>
      <c r="E48" s="37"/>
      <c r="F48" s="37"/>
      <c r="G48" s="37">
        <v>0</v>
      </c>
      <c r="H48" s="37"/>
      <c r="I48" s="37">
        <f t="shared" si="0"/>
        <v>0</v>
      </c>
      <c r="J48" s="37"/>
      <c r="K48" s="37"/>
      <c r="L48" s="37">
        <f t="shared" si="3"/>
        <v>0</v>
      </c>
      <c r="M48" s="38">
        <f t="shared" si="2"/>
        <v>0</v>
      </c>
      <c r="N48" s="13"/>
    </row>
    <row r="49" spans="1:14" ht="10.5" customHeight="1" thickBot="1">
      <c r="A49" s="43"/>
      <c r="B49" s="44" t="s">
        <v>151</v>
      </c>
      <c r="C49" s="45">
        <f>SUM(C47:C48)</f>
        <v>0</v>
      </c>
      <c r="D49" s="45">
        <f aca="true" t="shared" si="16" ref="D49:M49">SUM(D47:D48)</f>
        <v>0</v>
      </c>
      <c r="E49" s="45">
        <f t="shared" si="16"/>
        <v>0</v>
      </c>
      <c r="F49" s="45">
        <f t="shared" si="16"/>
        <v>0</v>
      </c>
      <c r="G49" s="45">
        <f t="shared" si="16"/>
        <v>2097</v>
      </c>
      <c r="H49" s="45">
        <f t="shared" si="16"/>
        <v>0</v>
      </c>
      <c r="I49" s="45">
        <f t="shared" si="16"/>
        <v>2097</v>
      </c>
      <c r="J49" s="45">
        <f t="shared" si="16"/>
        <v>0</v>
      </c>
      <c r="K49" s="45">
        <f t="shared" si="16"/>
        <v>0</v>
      </c>
      <c r="L49" s="45">
        <f t="shared" si="16"/>
        <v>0</v>
      </c>
      <c r="M49" s="46">
        <f t="shared" si="16"/>
        <v>2097</v>
      </c>
      <c r="N49" s="13"/>
    </row>
    <row r="50" spans="1:14" s="5" customFormat="1" ht="12.75">
      <c r="A50" s="51" t="s">
        <v>45</v>
      </c>
      <c r="B50" s="52" t="s">
        <v>46</v>
      </c>
      <c r="C50" s="53">
        <f>C33+C36+C39+C42+C46+C47+C45</f>
        <v>1079</v>
      </c>
      <c r="D50" s="53">
        <f>D33+D36+D39+D42+D46+D47+D45</f>
        <v>372</v>
      </c>
      <c r="E50" s="53">
        <f>E33+E36+E39+E42+E46+E47+E45</f>
        <v>96</v>
      </c>
      <c r="F50" s="53">
        <f>F33+F36+F39+F42+F46+F47+F45</f>
        <v>23363</v>
      </c>
      <c r="G50" s="53">
        <f>G33+G36+G39+G42+G46+G47+G45</f>
        <v>2097</v>
      </c>
      <c r="H50" s="53">
        <f>H33+H36+H39+H42+H46+H47+H45</f>
        <v>0</v>
      </c>
      <c r="I50" s="53">
        <f>I33+I36+I39+I42+I46+I47+I45</f>
        <v>27007</v>
      </c>
      <c r="J50" s="53">
        <f>J33+J36+J39+J42+J46+J47+J45</f>
        <v>0</v>
      </c>
      <c r="K50" s="53">
        <f>K33+K36+K39+K42+K46+K47+K45</f>
        <v>0</v>
      </c>
      <c r="L50" s="53">
        <f>L33+L36+L39+L42+L46+L47+L45</f>
        <v>0</v>
      </c>
      <c r="M50" s="54">
        <f>M33+M36+M39+M42+M46+M47+M45</f>
        <v>27007</v>
      </c>
      <c r="N50" s="16"/>
    </row>
    <row r="51" spans="1:14" s="5" customFormat="1" ht="12.75">
      <c r="A51" s="57"/>
      <c r="B51" s="58" t="s">
        <v>130</v>
      </c>
      <c r="C51" s="59">
        <f>C34+C37+C40+C43+C48</f>
        <v>0</v>
      </c>
      <c r="D51" s="59">
        <f>D34+D37+D40+D43+D48</f>
        <v>62</v>
      </c>
      <c r="E51" s="59">
        <f>E34+E37+E40+E43+E48</f>
        <v>40</v>
      </c>
      <c r="F51" s="59">
        <f>F34+F37+F40+F43+F48</f>
        <v>4090</v>
      </c>
      <c r="G51" s="59">
        <f>G34+G37+G40+G43+G48</f>
        <v>0</v>
      </c>
      <c r="H51" s="59">
        <f>H34+H37+H40+H43+H48</f>
        <v>0</v>
      </c>
      <c r="I51" s="59">
        <f>I34+I37+I40+I43+I48</f>
        <v>4192</v>
      </c>
      <c r="J51" s="59">
        <f>J34+J37+J40+J43+J48</f>
        <v>0</v>
      </c>
      <c r="K51" s="59">
        <f>K34+K37+K40+K43+K48</f>
        <v>0</v>
      </c>
      <c r="L51" s="59">
        <f>L34+L37+L40+L43+L48</f>
        <v>0</v>
      </c>
      <c r="M51" s="60">
        <f>M34+M37+M40+M43+M48</f>
        <v>4192</v>
      </c>
      <c r="N51" s="16"/>
    </row>
    <row r="52" spans="1:19" s="5" customFormat="1" ht="13.5" thickBot="1">
      <c r="A52" s="156"/>
      <c r="B52" s="142" t="s">
        <v>141</v>
      </c>
      <c r="C52" s="143">
        <f>SUM(C50:C51)</f>
        <v>1079</v>
      </c>
      <c r="D52" s="143">
        <f aca="true" t="shared" si="17" ref="D52:M52">SUM(D50:D51)</f>
        <v>434</v>
      </c>
      <c r="E52" s="143">
        <f t="shared" si="17"/>
        <v>136</v>
      </c>
      <c r="F52" s="143">
        <f t="shared" si="17"/>
        <v>27453</v>
      </c>
      <c r="G52" s="143">
        <f t="shared" si="17"/>
        <v>2097</v>
      </c>
      <c r="H52" s="143">
        <f t="shared" si="17"/>
        <v>0</v>
      </c>
      <c r="I52" s="143">
        <f t="shared" si="17"/>
        <v>31199</v>
      </c>
      <c r="J52" s="143">
        <f t="shared" si="17"/>
        <v>0</v>
      </c>
      <c r="K52" s="143">
        <f t="shared" si="17"/>
        <v>0</v>
      </c>
      <c r="L52" s="143">
        <f t="shared" si="17"/>
        <v>0</v>
      </c>
      <c r="M52" s="157">
        <f t="shared" si="17"/>
        <v>31199</v>
      </c>
      <c r="N52" s="16"/>
      <c r="O52" s="147"/>
      <c r="P52" s="147"/>
      <c r="Q52" s="8"/>
      <c r="R52" s="148"/>
      <c r="S52" s="148"/>
    </row>
    <row r="53" spans="1:19" ht="10.5" customHeight="1">
      <c r="A53" s="28" t="s">
        <v>47</v>
      </c>
      <c r="B53" s="29" t="s">
        <v>48</v>
      </c>
      <c r="C53" s="30"/>
      <c r="D53" s="30"/>
      <c r="E53" s="30">
        <v>410</v>
      </c>
      <c r="F53" s="30"/>
      <c r="G53" s="30"/>
      <c r="H53" s="30"/>
      <c r="I53" s="30">
        <f t="shared" si="0"/>
        <v>410</v>
      </c>
      <c r="J53" s="30"/>
      <c r="K53" s="30"/>
      <c r="L53" s="30">
        <f t="shared" si="3"/>
        <v>0</v>
      </c>
      <c r="M53" s="32">
        <f t="shared" si="2"/>
        <v>410</v>
      </c>
      <c r="N53" s="8"/>
      <c r="O53" s="148"/>
      <c r="P53" s="148"/>
      <c r="Q53" s="148"/>
      <c r="R53" s="148"/>
      <c r="S53" s="148"/>
    </row>
    <row r="54" spans="1:19" ht="10.5" customHeight="1">
      <c r="A54" s="35"/>
      <c r="B54" s="36" t="s">
        <v>130</v>
      </c>
      <c r="C54" s="37"/>
      <c r="D54" s="37"/>
      <c r="E54" s="37"/>
      <c r="F54" s="37"/>
      <c r="G54" s="37"/>
      <c r="H54" s="37">
        <v>30</v>
      </c>
      <c r="I54" s="37">
        <f t="shared" si="0"/>
        <v>30</v>
      </c>
      <c r="J54" s="37"/>
      <c r="K54" s="37"/>
      <c r="L54" s="37">
        <f t="shared" si="3"/>
        <v>0</v>
      </c>
      <c r="M54" s="38">
        <f t="shared" si="2"/>
        <v>30</v>
      </c>
      <c r="N54" s="8"/>
      <c r="O54" s="148"/>
      <c r="P54" s="148"/>
      <c r="Q54" s="148"/>
      <c r="R54" s="148"/>
      <c r="S54" s="148"/>
    </row>
    <row r="55" spans="1:19" ht="10.5" customHeight="1" thickBot="1">
      <c r="A55" s="43"/>
      <c r="B55" s="44" t="s">
        <v>198</v>
      </c>
      <c r="C55" s="45">
        <f>SUM(C53:C54)</f>
        <v>0</v>
      </c>
      <c r="D55" s="45">
        <f aca="true" t="shared" si="18" ref="D55:M55">SUM(D53:D54)</f>
        <v>0</v>
      </c>
      <c r="E55" s="45">
        <f t="shared" si="18"/>
        <v>410</v>
      </c>
      <c r="F55" s="45">
        <f t="shared" si="18"/>
        <v>0</v>
      </c>
      <c r="G55" s="45">
        <f t="shared" si="18"/>
        <v>0</v>
      </c>
      <c r="H55" s="45">
        <f t="shared" si="18"/>
        <v>30</v>
      </c>
      <c r="I55" s="45">
        <f t="shared" si="18"/>
        <v>440</v>
      </c>
      <c r="J55" s="45">
        <f t="shared" si="18"/>
        <v>0</v>
      </c>
      <c r="K55" s="45">
        <f t="shared" si="18"/>
        <v>0</v>
      </c>
      <c r="L55" s="45">
        <f t="shared" si="18"/>
        <v>0</v>
      </c>
      <c r="M55" s="46">
        <f t="shared" si="18"/>
        <v>440</v>
      </c>
      <c r="N55" s="8"/>
      <c r="O55" s="148"/>
      <c r="P55" s="148"/>
      <c r="Q55" s="148"/>
      <c r="R55" s="148"/>
      <c r="S55" s="148"/>
    </row>
    <row r="56" spans="1:19" s="137" customFormat="1" ht="10.5" customHeight="1">
      <c r="A56" s="47" t="s">
        <v>49</v>
      </c>
      <c r="B56" s="48" t="s">
        <v>50</v>
      </c>
      <c r="C56" s="49">
        <v>351</v>
      </c>
      <c r="D56" s="49">
        <v>87</v>
      </c>
      <c r="E56" s="49">
        <v>643</v>
      </c>
      <c r="F56" s="49"/>
      <c r="G56" s="49"/>
      <c r="H56" s="49"/>
      <c r="I56" s="49">
        <f t="shared" si="0"/>
        <v>1081</v>
      </c>
      <c r="J56" s="49"/>
      <c r="K56" s="49"/>
      <c r="L56" s="49">
        <f t="shared" si="3"/>
        <v>0</v>
      </c>
      <c r="M56" s="50">
        <f t="shared" si="2"/>
        <v>1081</v>
      </c>
      <c r="N56" s="148"/>
      <c r="O56" s="148"/>
      <c r="P56" s="148"/>
      <c r="Q56" s="148"/>
      <c r="R56" s="148"/>
      <c r="S56" s="148"/>
    </row>
    <row r="57" spans="1:19" ht="10.5" customHeight="1">
      <c r="A57" s="35"/>
      <c r="B57" s="36" t="s">
        <v>130</v>
      </c>
      <c r="C57" s="37">
        <v>0</v>
      </c>
      <c r="D57" s="37"/>
      <c r="E57" s="37"/>
      <c r="F57" s="37"/>
      <c r="G57" s="37"/>
      <c r="H57" s="37"/>
      <c r="I57" s="37">
        <f t="shared" si="0"/>
        <v>0</v>
      </c>
      <c r="J57" s="37"/>
      <c r="K57" s="37"/>
      <c r="L57" s="37"/>
      <c r="M57" s="38">
        <f t="shared" si="2"/>
        <v>0</v>
      </c>
      <c r="N57" s="8"/>
      <c r="O57" s="148"/>
      <c r="P57" s="148"/>
      <c r="Q57" s="148"/>
      <c r="R57" s="148"/>
      <c r="S57" s="148"/>
    </row>
    <row r="58" spans="1:19" s="138" customFormat="1" ht="10.5" customHeight="1" thickBot="1">
      <c r="A58" s="43"/>
      <c r="B58" s="44" t="s">
        <v>170</v>
      </c>
      <c r="C58" s="45">
        <f>SUM(C56:C57)</f>
        <v>351</v>
      </c>
      <c r="D58" s="45">
        <f aca="true" t="shared" si="19" ref="D58:M58">SUM(D56:D57)</f>
        <v>87</v>
      </c>
      <c r="E58" s="45">
        <f t="shared" si="19"/>
        <v>643</v>
      </c>
      <c r="F58" s="45">
        <f t="shared" si="19"/>
        <v>0</v>
      </c>
      <c r="G58" s="45">
        <f t="shared" si="19"/>
        <v>0</v>
      </c>
      <c r="H58" s="45">
        <f t="shared" si="19"/>
        <v>0</v>
      </c>
      <c r="I58" s="45">
        <f t="shared" si="19"/>
        <v>1081</v>
      </c>
      <c r="J58" s="45">
        <f t="shared" si="19"/>
        <v>0</v>
      </c>
      <c r="K58" s="45">
        <f t="shared" si="19"/>
        <v>0</v>
      </c>
      <c r="L58" s="45">
        <f t="shared" si="19"/>
        <v>0</v>
      </c>
      <c r="M58" s="46">
        <f t="shared" si="19"/>
        <v>1081</v>
      </c>
      <c r="N58" s="8"/>
      <c r="O58" s="148"/>
      <c r="P58" s="148"/>
      <c r="Q58" s="148"/>
      <c r="R58" s="148"/>
      <c r="S58" s="148"/>
    </row>
    <row r="59" spans="1:19" s="5" customFormat="1" ht="12.75">
      <c r="A59" s="78" t="s">
        <v>51</v>
      </c>
      <c r="B59" s="79" t="s">
        <v>52</v>
      </c>
      <c r="C59" s="80">
        <f>C53+C56</f>
        <v>351</v>
      </c>
      <c r="D59" s="80">
        <f aca="true" t="shared" si="20" ref="D59:M59">D53+D56</f>
        <v>87</v>
      </c>
      <c r="E59" s="80">
        <f t="shared" si="20"/>
        <v>1053</v>
      </c>
      <c r="F59" s="80">
        <f t="shared" si="20"/>
        <v>0</v>
      </c>
      <c r="G59" s="80">
        <f t="shared" si="20"/>
        <v>0</v>
      </c>
      <c r="H59" s="80">
        <f t="shared" si="20"/>
        <v>0</v>
      </c>
      <c r="I59" s="80">
        <f t="shared" si="20"/>
        <v>1491</v>
      </c>
      <c r="J59" s="80">
        <f t="shared" si="20"/>
        <v>0</v>
      </c>
      <c r="K59" s="80">
        <f t="shared" si="20"/>
        <v>0</v>
      </c>
      <c r="L59" s="80">
        <f t="shared" si="20"/>
        <v>0</v>
      </c>
      <c r="M59" s="165">
        <f t="shared" si="20"/>
        <v>1491</v>
      </c>
      <c r="N59" s="16"/>
      <c r="O59" s="147"/>
      <c r="P59" s="147"/>
      <c r="Q59" s="147"/>
      <c r="R59" s="147"/>
      <c r="S59" s="147"/>
    </row>
    <row r="60" spans="1:19" s="5" customFormat="1" ht="12.75">
      <c r="A60" s="57"/>
      <c r="B60" s="58" t="s">
        <v>182</v>
      </c>
      <c r="C60" s="59">
        <f>C57+C54</f>
        <v>0</v>
      </c>
      <c r="D60" s="59">
        <f aca="true" t="shared" si="21" ref="D60:M60">D57+D54</f>
        <v>0</v>
      </c>
      <c r="E60" s="59">
        <f t="shared" si="21"/>
        <v>0</v>
      </c>
      <c r="F60" s="59">
        <f t="shared" si="21"/>
        <v>0</v>
      </c>
      <c r="G60" s="59">
        <f t="shared" si="21"/>
        <v>0</v>
      </c>
      <c r="H60" s="59">
        <f t="shared" si="21"/>
        <v>30</v>
      </c>
      <c r="I60" s="59">
        <f t="shared" si="21"/>
        <v>30</v>
      </c>
      <c r="J60" s="59">
        <f t="shared" si="21"/>
        <v>0</v>
      </c>
      <c r="K60" s="59">
        <f t="shared" si="21"/>
        <v>0</v>
      </c>
      <c r="L60" s="59">
        <f t="shared" si="21"/>
        <v>0</v>
      </c>
      <c r="M60" s="60">
        <f t="shared" si="21"/>
        <v>30</v>
      </c>
      <c r="N60" s="16"/>
      <c r="O60" s="147"/>
      <c r="P60" s="147"/>
      <c r="Q60" s="147"/>
      <c r="R60" s="147"/>
      <c r="S60" s="147"/>
    </row>
    <row r="61" spans="1:14" s="5" customFormat="1" ht="13.5" thickBot="1">
      <c r="A61" s="156"/>
      <c r="B61" s="142" t="s">
        <v>171</v>
      </c>
      <c r="C61" s="143">
        <f>SUM(C59:C60)</f>
        <v>351</v>
      </c>
      <c r="D61" s="143">
        <f aca="true" t="shared" si="22" ref="D61:M61">SUM(D59:D60)</f>
        <v>87</v>
      </c>
      <c r="E61" s="143">
        <f t="shared" si="22"/>
        <v>1053</v>
      </c>
      <c r="F61" s="143">
        <f t="shared" si="22"/>
        <v>0</v>
      </c>
      <c r="G61" s="143">
        <f t="shared" si="22"/>
        <v>0</v>
      </c>
      <c r="H61" s="143">
        <f t="shared" si="22"/>
        <v>30</v>
      </c>
      <c r="I61" s="143">
        <f t="shared" si="22"/>
        <v>1521</v>
      </c>
      <c r="J61" s="143">
        <f t="shared" si="22"/>
        <v>0</v>
      </c>
      <c r="K61" s="143">
        <f t="shared" si="22"/>
        <v>0</v>
      </c>
      <c r="L61" s="143">
        <f t="shared" si="22"/>
        <v>0</v>
      </c>
      <c r="M61" s="157">
        <f t="shared" si="22"/>
        <v>1521</v>
      </c>
      <c r="N61" s="16"/>
    </row>
    <row r="62" spans="1:14" ht="12.75">
      <c r="A62" s="28" t="s">
        <v>53</v>
      </c>
      <c r="B62" s="29" t="s">
        <v>54</v>
      </c>
      <c r="C62" s="30"/>
      <c r="D62" s="30"/>
      <c r="E62" s="30">
        <v>215</v>
      </c>
      <c r="F62" s="30"/>
      <c r="G62" s="30"/>
      <c r="H62" s="30"/>
      <c r="I62" s="30">
        <f t="shared" si="0"/>
        <v>215</v>
      </c>
      <c r="J62" s="30"/>
      <c r="K62" s="30"/>
      <c r="L62" s="30">
        <f t="shared" si="3"/>
        <v>0</v>
      </c>
      <c r="M62" s="32">
        <f t="shared" si="2"/>
        <v>215</v>
      </c>
      <c r="N62" s="8"/>
    </row>
    <row r="63" spans="1:14" s="136" customFormat="1" ht="12.75">
      <c r="A63" s="146"/>
      <c r="B63" s="144" t="s">
        <v>130</v>
      </c>
      <c r="C63" s="145"/>
      <c r="D63" s="145"/>
      <c r="E63" s="145">
        <v>0</v>
      </c>
      <c r="F63" s="145"/>
      <c r="G63" s="145"/>
      <c r="H63" s="145"/>
      <c r="I63" s="37">
        <f t="shared" si="0"/>
        <v>0</v>
      </c>
      <c r="J63" s="145"/>
      <c r="K63" s="145"/>
      <c r="L63" s="145"/>
      <c r="M63" s="38">
        <f t="shared" si="2"/>
        <v>0</v>
      </c>
      <c r="N63" s="135"/>
    </row>
    <row r="64" spans="1:14" ht="13.5" thickBot="1">
      <c r="A64" s="43"/>
      <c r="B64" s="44" t="s">
        <v>161</v>
      </c>
      <c r="C64" s="45"/>
      <c r="D64" s="45"/>
      <c r="E64" s="45">
        <f>SUM(E62:E63)</f>
        <v>215</v>
      </c>
      <c r="F64" s="45"/>
      <c r="G64" s="45"/>
      <c r="H64" s="45"/>
      <c r="I64" s="45">
        <f t="shared" si="0"/>
        <v>215</v>
      </c>
      <c r="J64" s="45"/>
      <c r="K64" s="45"/>
      <c r="L64" s="45"/>
      <c r="M64" s="46">
        <f t="shared" si="2"/>
        <v>215</v>
      </c>
      <c r="N64" s="8"/>
    </row>
    <row r="65" spans="1:14" ht="12.75">
      <c r="A65" s="47" t="s">
        <v>55</v>
      </c>
      <c r="B65" s="48" t="s">
        <v>56</v>
      </c>
      <c r="C65" s="49"/>
      <c r="D65" s="49"/>
      <c r="E65" s="49">
        <v>17274</v>
      </c>
      <c r="F65" s="49"/>
      <c r="G65" s="49"/>
      <c r="H65" s="49"/>
      <c r="I65" s="49">
        <f t="shared" si="0"/>
        <v>17274</v>
      </c>
      <c r="J65" s="49">
        <v>13333</v>
      </c>
      <c r="K65" s="49">
        <v>9000</v>
      </c>
      <c r="L65" s="49">
        <f t="shared" si="3"/>
        <v>22333</v>
      </c>
      <c r="M65" s="50">
        <f t="shared" si="2"/>
        <v>39607</v>
      </c>
      <c r="N65" s="8"/>
    </row>
    <row r="66" spans="1:14" ht="12.75">
      <c r="A66" s="35"/>
      <c r="B66" s="36" t="s">
        <v>130</v>
      </c>
      <c r="C66" s="37"/>
      <c r="D66" s="37"/>
      <c r="E66" s="37">
        <v>310</v>
      </c>
      <c r="F66" s="37"/>
      <c r="G66" s="37"/>
      <c r="H66" s="37"/>
      <c r="I66" s="37">
        <f t="shared" si="0"/>
        <v>310</v>
      </c>
      <c r="J66" s="37"/>
      <c r="K66" s="37"/>
      <c r="L66" s="37">
        <f t="shared" si="3"/>
        <v>0</v>
      </c>
      <c r="M66" s="38">
        <f t="shared" si="2"/>
        <v>310</v>
      </c>
      <c r="N66" s="8"/>
    </row>
    <row r="67" spans="1:14" ht="13.5" thickBot="1">
      <c r="A67" s="39"/>
      <c r="B67" s="40" t="s">
        <v>183</v>
      </c>
      <c r="C67" s="41">
        <f>SUM(C65:C66)</f>
        <v>0</v>
      </c>
      <c r="D67" s="41">
        <f aca="true" t="shared" si="23" ref="D67:M67">SUM(D65:D66)</f>
        <v>0</v>
      </c>
      <c r="E67" s="41">
        <f t="shared" si="23"/>
        <v>17584</v>
      </c>
      <c r="F67" s="41">
        <f t="shared" si="23"/>
        <v>0</v>
      </c>
      <c r="G67" s="41">
        <f t="shared" si="23"/>
        <v>0</v>
      </c>
      <c r="H67" s="41">
        <f t="shared" si="23"/>
        <v>0</v>
      </c>
      <c r="I67" s="41">
        <f t="shared" si="23"/>
        <v>17584</v>
      </c>
      <c r="J67" s="41">
        <f t="shared" si="23"/>
        <v>13333</v>
      </c>
      <c r="K67" s="41">
        <f t="shared" si="23"/>
        <v>9000</v>
      </c>
      <c r="L67" s="41">
        <f t="shared" si="23"/>
        <v>22333</v>
      </c>
      <c r="M67" s="42">
        <f t="shared" si="23"/>
        <v>39917</v>
      </c>
      <c r="N67" s="8"/>
    </row>
    <row r="68" spans="1:14" ht="12.75">
      <c r="A68" s="28" t="s">
        <v>57</v>
      </c>
      <c r="B68" s="29" t="s">
        <v>59</v>
      </c>
      <c r="C68" s="30">
        <v>1318</v>
      </c>
      <c r="D68" s="30">
        <v>518</v>
      </c>
      <c r="E68" s="30">
        <v>9447</v>
      </c>
      <c r="F68" s="30"/>
      <c r="G68" s="30"/>
      <c r="H68" s="30"/>
      <c r="I68" s="30">
        <f t="shared" si="0"/>
        <v>11283</v>
      </c>
      <c r="J68" s="30"/>
      <c r="K68" s="30"/>
      <c r="L68" s="30">
        <f t="shared" si="3"/>
        <v>0</v>
      </c>
      <c r="M68" s="32">
        <f t="shared" si="2"/>
        <v>11283</v>
      </c>
      <c r="N68" s="8"/>
    </row>
    <row r="69" spans="1:14" ht="12.75">
      <c r="A69" s="35"/>
      <c r="B69" s="144" t="s">
        <v>130</v>
      </c>
      <c r="C69" s="37"/>
      <c r="D69" s="37"/>
      <c r="E69" s="37">
        <v>340</v>
      </c>
      <c r="F69" s="37"/>
      <c r="G69" s="37"/>
      <c r="H69" s="37"/>
      <c r="I69" s="37">
        <f t="shared" si="0"/>
        <v>340</v>
      </c>
      <c r="J69" s="37"/>
      <c r="K69" s="37"/>
      <c r="L69" s="37"/>
      <c r="M69" s="38">
        <f t="shared" si="2"/>
        <v>340</v>
      </c>
      <c r="N69" s="8"/>
    </row>
    <row r="70" spans="1:14" ht="13.5" thickBot="1">
      <c r="A70" s="43"/>
      <c r="B70" s="44" t="s">
        <v>162</v>
      </c>
      <c r="C70" s="45"/>
      <c r="D70" s="45"/>
      <c r="E70" s="45">
        <f>SUM(E68:E69)</f>
        <v>9787</v>
      </c>
      <c r="F70" s="45"/>
      <c r="G70" s="45"/>
      <c r="H70" s="45"/>
      <c r="I70" s="45">
        <f>SUM(I68:I69)</f>
        <v>11623</v>
      </c>
      <c r="J70" s="45"/>
      <c r="K70" s="45"/>
      <c r="L70" s="45"/>
      <c r="M70" s="46">
        <f t="shared" si="2"/>
        <v>11623</v>
      </c>
      <c r="N70" s="8"/>
    </row>
    <row r="71" spans="1:14" ht="12.75">
      <c r="A71" s="47" t="s">
        <v>60</v>
      </c>
      <c r="B71" s="48" t="s">
        <v>61</v>
      </c>
      <c r="C71" s="49"/>
      <c r="D71" s="49"/>
      <c r="E71" s="49"/>
      <c r="F71" s="49"/>
      <c r="G71" s="49">
        <v>395</v>
      </c>
      <c r="H71" s="49"/>
      <c r="I71" s="49">
        <f t="shared" si="0"/>
        <v>395</v>
      </c>
      <c r="J71" s="49"/>
      <c r="K71" s="49"/>
      <c r="L71" s="49">
        <f t="shared" si="3"/>
        <v>0</v>
      </c>
      <c r="M71" s="50">
        <f t="shared" si="2"/>
        <v>395</v>
      </c>
      <c r="N71" s="8"/>
    </row>
    <row r="72" spans="1:14" ht="12.75">
      <c r="A72" s="35"/>
      <c r="B72" s="36" t="s">
        <v>130</v>
      </c>
      <c r="C72" s="37"/>
      <c r="D72" s="37"/>
      <c r="E72" s="37"/>
      <c r="F72" s="37"/>
      <c r="G72" s="37">
        <v>0</v>
      </c>
      <c r="H72" s="37"/>
      <c r="I72" s="37">
        <f t="shared" si="0"/>
        <v>0</v>
      </c>
      <c r="J72" s="37"/>
      <c r="K72" s="37"/>
      <c r="L72" s="37"/>
      <c r="M72" s="38">
        <f t="shared" si="2"/>
        <v>0</v>
      </c>
      <c r="N72" s="8"/>
    </row>
    <row r="73" spans="1:14" ht="13.5" thickBot="1">
      <c r="A73" s="43"/>
      <c r="B73" s="44" t="s">
        <v>172</v>
      </c>
      <c r="C73" s="45">
        <f>SUM(C71:C72)</f>
        <v>0</v>
      </c>
      <c r="D73" s="45">
        <f aca="true" t="shared" si="24" ref="D73:I73">SUM(D71:D72)</f>
        <v>0</v>
      </c>
      <c r="E73" s="45">
        <f t="shared" si="24"/>
        <v>0</v>
      </c>
      <c r="F73" s="45">
        <f t="shared" si="24"/>
        <v>0</v>
      </c>
      <c r="G73" s="45">
        <f t="shared" si="24"/>
        <v>395</v>
      </c>
      <c r="H73" s="45">
        <f t="shared" si="24"/>
        <v>0</v>
      </c>
      <c r="I73" s="45">
        <f t="shared" si="24"/>
        <v>395</v>
      </c>
      <c r="J73" s="45"/>
      <c r="K73" s="45"/>
      <c r="L73" s="45"/>
      <c r="M73" s="46">
        <f t="shared" si="2"/>
        <v>395</v>
      </c>
      <c r="N73" s="8"/>
    </row>
    <row r="74" spans="1:14" ht="12.75">
      <c r="A74" s="47" t="s">
        <v>64</v>
      </c>
      <c r="B74" s="48" t="s">
        <v>65</v>
      </c>
      <c r="C74" s="49">
        <v>30</v>
      </c>
      <c r="D74" s="49">
        <v>10</v>
      </c>
      <c r="E74" s="49">
        <v>563</v>
      </c>
      <c r="F74" s="49"/>
      <c r="G74" s="49">
        <v>825</v>
      </c>
      <c r="H74" s="49"/>
      <c r="I74" s="49">
        <f t="shared" si="0"/>
        <v>1428</v>
      </c>
      <c r="J74" s="49"/>
      <c r="K74" s="49"/>
      <c r="L74" s="49">
        <f t="shared" si="3"/>
        <v>0</v>
      </c>
      <c r="M74" s="50">
        <f t="shared" si="2"/>
        <v>1428</v>
      </c>
      <c r="N74" s="8"/>
    </row>
    <row r="75" spans="1:14" ht="12.75">
      <c r="A75" s="35"/>
      <c r="B75" s="36" t="s">
        <v>130</v>
      </c>
      <c r="C75" s="37">
        <v>23</v>
      </c>
      <c r="D75" s="37">
        <v>0</v>
      </c>
      <c r="E75" s="37"/>
      <c r="F75" s="37"/>
      <c r="G75" s="37"/>
      <c r="H75" s="37"/>
      <c r="I75" s="37">
        <f t="shared" si="0"/>
        <v>23</v>
      </c>
      <c r="J75" s="37"/>
      <c r="K75" s="37"/>
      <c r="L75" s="37">
        <f t="shared" si="3"/>
        <v>0</v>
      </c>
      <c r="M75" s="38">
        <f t="shared" si="2"/>
        <v>23</v>
      </c>
      <c r="N75" s="8"/>
    </row>
    <row r="76" spans="1:14" ht="13.5" thickBot="1">
      <c r="A76" s="43"/>
      <c r="B76" s="44" t="s">
        <v>184</v>
      </c>
      <c r="C76" s="45">
        <f>SUM(C74:C75)</f>
        <v>53</v>
      </c>
      <c r="D76" s="45">
        <f aca="true" t="shared" si="25" ref="D76:M76">SUM(D74:D75)</f>
        <v>10</v>
      </c>
      <c r="E76" s="45">
        <f t="shared" si="25"/>
        <v>563</v>
      </c>
      <c r="F76" s="45">
        <f t="shared" si="25"/>
        <v>0</v>
      </c>
      <c r="G76" s="45">
        <f t="shared" si="25"/>
        <v>825</v>
      </c>
      <c r="H76" s="45">
        <f t="shared" si="25"/>
        <v>0</v>
      </c>
      <c r="I76" s="45">
        <f t="shared" si="25"/>
        <v>1451</v>
      </c>
      <c r="J76" s="45">
        <f t="shared" si="25"/>
        <v>0</v>
      </c>
      <c r="K76" s="45">
        <f t="shared" si="25"/>
        <v>0</v>
      </c>
      <c r="L76" s="45">
        <f t="shared" si="25"/>
        <v>0</v>
      </c>
      <c r="M76" s="46">
        <f t="shared" si="25"/>
        <v>1451</v>
      </c>
      <c r="N76" s="8"/>
    </row>
    <row r="77" spans="1:14" ht="12.75">
      <c r="A77" s="28" t="s">
        <v>62</v>
      </c>
      <c r="B77" s="29" t="s">
        <v>63</v>
      </c>
      <c r="C77" s="30"/>
      <c r="D77" s="30"/>
      <c r="E77" s="30"/>
      <c r="F77" s="30"/>
      <c r="G77" s="30">
        <v>6200</v>
      </c>
      <c r="H77" s="30"/>
      <c r="I77" s="30">
        <f t="shared" si="0"/>
        <v>6200</v>
      </c>
      <c r="J77" s="30"/>
      <c r="K77" s="30"/>
      <c r="L77" s="30">
        <f t="shared" si="3"/>
        <v>0</v>
      </c>
      <c r="M77" s="32">
        <f t="shared" si="2"/>
        <v>6200</v>
      </c>
      <c r="N77" s="8"/>
    </row>
    <row r="78" spans="1:14" ht="12.75">
      <c r="A78" s="35"/>
      <c r="B78" s="36" t="s">
        <v>130</v>
      </c>
      <c r="C78" s="37"/>
      <c r="D78" s="37"/>
      <c r="E78" s="37"/>
      <c r="F78" s="37"/>
      <c r="G78" s="49">
        <v>0</v>
      </c>
      <c r="H78" s="37"/>
      <c r="I78" s="37">
        <f t="shared" si="0"/>
        <v>0</v>
      </c>
      <c r="J78" s="37"/>
      <c r="K78" s="37"/>
      <c r="L78" s="37">
        <f t="shared" si="3"/>
        <v>0</v>
      </c>
      <c r="M78" s="38">
        <f t="shared" si="2"/>
        <v>0</v>
      </c>
      <c r="N78" s="8"/>
    </row>
    <row r="79" spans="1:14" ht="13.5" thickBot="1">
      <c r="A79" s="43"/>
      <c r="B79" s="44" t="s">
        <v>142</v>
      </c>
      <c r="C79" s="45">
        <f>SUM(C77:C78)</f>
        <v>0</v>
      </c>
      <c r="D79" s="45">
        <f aca="true" t="shared" si="26" ref="D79:M79">SUM(D77:D78)</f>
        <v>0</v>
      </c>
      <c r="E79" s="45">
        <f t="shared" si="26"/>
        <v>0</v>
      </c>
      <c r="F79" s="45">
        <f t="shared" si="26"/>
        <v>0</v>
      </c>
      <c r="G79" s="45">
        <f t="shared" si="26"/>
        <v>6200</v>
      </c>
      <c r="H79" s="45">
        <f t="shared" si="26"/>
        <v>0</v>
      </c>
      <c r="I79" s="45">
        <f t="shared" si="26"/>
        <v>6200</v>
      </c>
      <c r="J79" s="45">
        <f t="shared" si="26"/>
        <v>0</v>
      </c>
      <c r="K79" s="45">
        <f t="shared" si="26"/>
        <v>0</v>
      </c>
      <c r="L79" s="45">
        <f t="shared" si="26"/>
        <v>0</v>
      </c>
      <c r="M79" s="46">
        <f t="shared" si="26"/>
        <v>6200</v>
      </c>
      <c r="N79" s="8"/>
    </row>
    <row r="80" spans="1:14" ht="11.25" customHeight="1">
      <c r="A80" s="28" t="s">
        <v>195</v>
      </c>
      <c r="B80" s="29" t="s">
        <v>196</v>
      </c>
      <c r="C80" s="30"/>
      <c r="D80" s="30"/>
      <c r="E80" s="30"/>
      <c r="F80" s="30"/>
      <c r="G80" s="30"/>
      <c r="H80" s="30"/>
      <c r="I80" s="30">
        <f>SUM(C80:H80)</f>
        <v>0</v>
      </c>
      <c r="J80" s="30">
        <v>54015</v>
      </c>
      <c r="K80" s="30"/>
      <c r="L80" s="30">
        <f>SUM(J80:K80)</f>
        <v>54015</v>
      </c>
      <c r="M80" s="32">
        <f>I80+L80</f>
        <v>54015</v>
      </c>
      <c r="N80" s="8"/>
    </row>
    <row r="81" spans="1:14" ht="11.25" customHeight="1">
      <c r="A81" s="35" t="s">
        <v>175</v>
      </c>
      <c r="B81" s="36" t="s">
        <v>185</v>
      </c>
      <c r="C81" s="37"/>
      <c r="D81" s="37"/>
      <c r="E81" s="37"/>
      <c r="F81" s="37"/>
      <c r="G81" s="37"/>
      <c r="H81" s="37"/>
      <c r="I81" s="37">
        <f>SUM(C81:H81)</f>
        <v>0</v>
      </c>
      <c r="J81" s="37">
        <v>-54015</v>
      </c>
      <c r="K81" s="37"/>
      <c r="L81" s="37">
        <f>SUM(J81:K81)</f>
        <v>-54015</v>
      </c>
      <c r="M81" s="38">
        <f>I81+L81</f>
        <v>-54015</v>
      </c>
      <c r="N81" s="8"/>
    </row>
    <row r="82" spans="1:14" ht="11.25" customHeight="1" thickBot="1">
      <c r="A82" s="43"/>
      <c r="B82" s="44" t="s">
        <v>176</v>
      </c>
      <c r="C82" s="45">
        <f>SUM(C80:C81)</f>
        <v>0</v>
      </c>
      <c r="D82" s="45">
        <f aca="true" t="shared" si="27" ref="D82:M82">SUM(D80:D81)</f>
        <v>0</v>
      </c>
      <c r="E82" s="45">
        <f t="shared" si="27"/>
        <v>0</v>
      </c>
      <c r="F82" s="45">
        <f t="shared" si="27"/>
        <v>0</v>
      </c>
      <c r="G82" s="45">
        <f t="shared" si="27"/>
        <v>0</v>
      </c>
      <c r="H82" s="45">
        <f t="shared" si="27"/>
        <v>0</v>
      </c>
      <c r="I82" s="45">
        <f t="shared" si="27"/>
        <v>0</v>
      </c>
      <c r="J82" s="45">
        <f t="shared" si="27"/>
        <v>0</v>
      </c>
      <c r="K82" s="45">
        <f t="shared" si="27"/>
        <v>0</v>
      </c>
      <c r="L82" s="45">
        <f t="shared" si="27"/>
        <v>0</v>
      </c>
      <c r="M82" s="46">
        <f t="shared" si="27"/>
        <v>0</v>
      </c>
      <c r="N82" s="8"/>
    </row>
    <row r="83" spans="1:14" s="2" customFormat="1" ht="11.25" customHeight="1">
      <c r="A83" s="139" t="s">
        <v>66</v>
      </c>
      <c r="B83" s="140" t="s">
        <v>67</v>
      </c>
      <c r="C83" s="141">
        <f>C62+C65+C71+C74+C77+C68+C80</f>
        <v>1348</v>
      </c>
      <c r="D83" s="141">
        <f>D62+D65+D71+D74+D77+D68+D80</f>
        <v>528</v>
      </c>
      <c r="E83" s="141">
        <f>E62+E65+E71+E74+E77+E68+E80</f>
        <v>27499</v>
      </c>
      <c r="F83" s="141">
        <f>F62+F65+F71+F74+F77+F68+F80</f>
        <v>0</v>
      </c>
      <c r="G83" s="141">
        <f>G62+G65+G71+G74+G77+G68+G80</f>
        <v>7420</v>
      </c>
      <c r="H83" s="141">
        <f>H62+H65+H71+H74+H77+H68+H80</f>
        <v>0</v>
      </c>
      <c r="I83" s="141">
        <f>I62+I65+I71+I74+I77+I68+I80</f>
        <v>36795</v>
      </c>
      <c r="J83" s="141">
        <f>J62+J65+J71+J74+J77+J68+J80</f>
        <v>67348</v>
      </c>
      <c r="K83" s="141">
        <f>K62+K65+K71+K74+K77+K68+K80</f>
        <v>9000</v>
      </c>
      <c r="L83" s="141">
        <f>L62+L65+L71+L74+L77+L68+L80</f>
        <v>76348</v>
      </c>
      <c r="M83" s="166">
        <f>M62+M65+M71+M74+M77+M68+M80</f>
        <v>113143</v>
      </c>
      <c r="N83" s="13"/>
    </row>
    <row r="84" spans="1:14" s="2" customFormat="1" ht="11.25" customHeight="1">
      <c r="A84" s="100"/>
      <c r="B84" s="94" t="s">
        <v>130</v>
      </c>
      <c r="C84" s="95">
        <f>C78+C75+C66+C63+C69+C72+C81</f>
        <v>23</v>
      </c>
      <c r="D84" s="95">
        <f>D78+D75+D66+D63+D69+D72+D81</f>
        <v>0</v>
      </c>
      <c r="E84" s="95">
        <f>E78+E75+E66+E63+E69+E72+E81</f>
        <v>650</v>
      </c>
      <c r="F84" s="95">
        <f>F78+F75+F66+F63+F69+F72+F81</f>
        <v>0</v>
      </c>
      <c r="G84" s="95">
        <f>G78+G75+G66+G63+G69+G72+G81</f>
        <v>0</v>
      </c>
      <c r="H84" s="95">
        <f>H78+H75+H66+H63+H69+H72+H81</f>
        <v>0</v>
      </c>
      <c r="I84" s="95">
        <f>I78+I75+I66+I63+I69+I72+I81</f>
        <v>673</v>
      </c>
      <c r="J84" s="95">
        <f>J78+J75+J66+J63+J69+J72+J81</f>
        <v>-54015</v>
      </c>
      <c r="K84" s="95">
        <f>K78+K75+K66+K63+K69+K72+K81</f>
        <v>0</v>
      </c>
      <c r="L84" s="95">
        <f>L78+L75+L66+L63+L69+L72+L81</f>
        <v>-54015</v>
      </c>
      <c r="M84" s="101">
        <f>M78+M75+M66+M63+M69+M72+M81</f>
        <v>-53342</v>
      </c>
      <c r="N84" s="8"/>
    </row>
    <row r="85" spans="1:14" s="2" customFormat="1" ht="11.25" customHeight="1" thickBot="1">
      <c r="A85" s="159"/>
      <c r="B85" s="160" t="s">
        <v>186</v>
      </c>
      <c r="C85" s="161">
        <f>SUM(C83:C84)</f>
        <v>1371</v>
      </c>
      <c r="D85" s="161">
        <f aca="true" t="shared" si="28" ref="D85:M85">SUM(D83:D84)</f>
        <v>528</v>
      </c>
      <c r="E85" s="161">
        <f t="shared" si="28"/>
        <v>28149</v>
      </c>
      <c r="F85" s="161">
        <f t="shared" si="28"/>
        <v>0</v>
      </c>
      <c r="G85" s="161">
        <f t="shared" si="28"/>
        <v>7420</v>
      </c>
      <c r="H85" s="161">
        <f t="shared" si="28"/>
        <v>0</v>
      </c>
      <c r="I85" s="161">
        <f t="shared" si="28"/>
        <v>37468</v>
      </c>
      <c r="J85" s="161">
        <f t="shared" si="28"/>
        <v>13333</v>
      </c>
      <c r="K85" s="161">
        <f t="shared" si="28"/>
        <v>9000</v>
      </c>
      <c r="L85" s="161">
        <f t="shared" si="28"/>
        <v>22333</v>
      </c>
      <c r="M85" s="162">
        <f t="shared" si="28"/>
        <v>59801</v>
      </c>
      <c r="N85" s="8"/>
    </row>
    <row r="86" spans="1:14" ht="11.25" customHeight="1">
      <c r="A86" s="28" t="s">
        <v>125</v>
      </c>
      <c r="B86" s="29" t="s">
        <v>187</v>
      </c>
      <c r="C86" s="30">
        <v>5283</v>
      </c>
      <c r="D86" s="30">
        <v>1796</v>
      </c>
      <c r="E86" s="30">
        <v>1214</v>
      </c>
      <c r="F86" s="30"/>
      <c r="G86" s="30"/>
      <c r="H86" s="30"/>
      <c r="I86" s="30">
        <f>SUM(C86:H86)</f>
        <v>8293</v>
      </c>
      <c r="J86" s="30"/>
      <c r="K86" s="30"/>
      <c r="L86" s="30"/>
      <c r="M86" s="32">
        <f>I86+L86</f>
        <v>8293</v>
      </c>
      <c r="N86" s="8"/>
    </row>
    <row r="87" spans="1:14" ht="11.25" customHeight="1">
      <c r="A87" s="35" t="s">
        <v>68</v>
      </c>
      <c r="B87" s="36" t="s">
        <v>69</v>
      </c>
      <c r="C87" s="37">
        <v>1139</v>
      </c>
      <c r="D87" s="37">
        <v>390</v>
      </c>
      <c r="E87" s="37">
        <v>785</v>
      </c>
      <c r="F87" s="37"/>
      <c r="G87" s="37"/>
      <c r="H87" s="37"/>
      <c r="I87" s="37">
        <f>SUM(C87:H87)</f>
        <v>2314</v>
      </c>
      <c r="J87" s="37"/>
      <c r="K87" s="37"/>
      <c r="L87" s="37"/>
      <c r="M87" s="38">
        <f>I87+L87</f>
        <v>2314</v>
      </c>
      <c r="N87" s="8"/>
    </row>
    <row r="88" spans="1:14" ht="11.25" customHeight="1" thickBot="1">
      <c r="A88" s="43"/>
      <c r="B88" s="44" t="s">
        <v>177</v>
      </c>
      <c r="C88" s="45">
        <f>C86+C87</f>
        <v>6422</v>
      </c>
      <c r="D88" s="45">
        <f aca="true" t="shared" si="29" ref="D88:M88">D86+D87</f>
        <v>2186</v>
      </c>
      <c r="E88" s="45">
        <f t="shared" si="29"/>
        <v>1999</v>
      </c>
      <c r="F88" s="45">
        <f t="shared" si="29"/>
        <v>0</v>
      </c>
      <c r="G88" s="45">
        <f t="shared" si="29"/>
        <v>0</v>
      </c>
      <c r="H88" s="45">
        <f t="shared" si="29"/>
        <v>0</v>
      </c>
      <c r="I88" s="45">
        <f t="shared" si="29"/>
        <v>10607</v>
      </c>
      <c r="J88" s="45">
        <f t="shared" si="29"/>
        <v>0</v>
      </c>
      <c r="K88" s="45">
        <f t="shared" si="29"/>
        <v>0</v>
      </c>
      <c r="L88" s="45">
        <f t="shared" si="29"/>
        <v>0</v>
      </c>
      <c r="M88" s="46">
        <f t="shared" si="29"/>
        <v>10607</v>
      </c>
      <c r="N88" s="8"/>
    </row>
    <row r="89" spans="1:14" ht="11.25" customHeight="1">
      <c r="A89" s="47" t="s">
        <v>71</v>
      </c>
      <c r="B89" s="48" t="s">
        <v>72</v>
      </c>
      <c r="C89" s="49"/>
      <c r="D89" s="49"/>
      <c r="E89" s="49">
        <v>614</v>
      </c>
      <c r="F89" s="49"/>
      <c r="G89" s="49">
        <v>200</v>
      </c>
      <c r="H89" s="49">
        <v>69</v>
      </c>
      <c r="I89" s="49">
        <f>SUM(C89:H89)</f>
        <v>883</v>
      </c>
      <c r="J89" s="49"/>
      <c r="K89" s="49"/>
      <c r="L89" s="49">
        <f>J89+K89</f>
        <v>0</v>
      </c>
      <c r="M89" s="50">
        <f>I89+L89</f>
        <v>883</v>
      </c>
      <c r="N89" s="7"/>
    </row>
    <row r="90" spans="1:14" ht="11.25" customHeight="1">
      <c r="A90" s="35"/>
      <c r="B90" s="36" t="s">
        <v>130</v>
      </c>
      <c r="C90" s="37"/>
      <c r="D90" s="37"/>
      <c r="E90" s="37">
        <v>401</v>
      </c>
      <c r="F90" s="37">
        <v>20</v>
      </c>
      <c r="G90" s="37">
        <v>-145</v>
      </c>
      <c r="H90" s="37">
        <v>-69</v>
      </c>
      <c r="I90" s="37">
        <f>SUM(C90:H90)</f>
        <v>207</v>
      </c>
      <c r="J90" s="37"/>
      <c r="K90" s="37"/>
      <c r="L90" s="37">
        <f>J90+K90</f>
        <v>0</v>
      </c>
      <c r="M90" s="38">
        <f>I90+L90</f>
        <v>207</v>
      </c>
      <c r="N90" s="7"/>
    </row>
    <row r="91" spans="1:14" ht="11.25" customHeight="1" thickBot="1">
      <c r="A91" s="39"/>
      <c r="B91" s="40" t="s">
        <v>143</v>
      </c>
      <c r="C91" s="41">
        <f>SUM(C89:C90)</f>
        <v>0</v>
      </c>
      <c r="D91" s="41">
        <f aca="true" t="shared" si="30" ref="D91:M91">SUM(D89:D90)</f>
        <v>0</v>
      </c>
      <c r="E91" s="41">
        <f t="shared" si="30"/>
        <v>1015</v>
      </c>
      <c r="F91" s="41">
        <f t="shared" si="30"/>
        <v>20</v>
      </c>
      <c r="G91" s="41">
        <f t="shared" si="30"/>
        <v>55</v>
      </c>
      <c r="H91" s="41">
        <f t="shared" si="30"/>
        <v>0</v>
      </c>
      <c r="I91" s="41">
        <f t="shared" si="30"/>
        <v>1090</v>
      </c>
      <c r="J91" s="41">
        <f t="shared" si="30"/>
        <v>0</v>
      </c>
      <c r="K91" s="41">
        <f t="shared" si="30"/>
        <v>0</v>
      </c>
      <c r="L91" s="41">
        <f t="shared" si="30"/>
        <v>0</v>
      </c>
      <c r="M91" s="42">
        <f t="shared" si="30"/>
        <v>1090</v>
      </c>
      <c r="N91" s="7"/>
    </row>
    <row r="92" spans="1:14" ht="11.25" customHeight="1">
      <c r="A92" s="28" t="s">
        <v>73</v>
      </c>
      <c r="B92" s="29" t="s">
        <v>74</v>
      </c>
      <c r="C92" s="30"/>
      <c r="D92" s="30"/>
      <c r="E92" s="30">
        <v>714</v>
      </c>
      <c r="F92" s="30"/>
      <c r="G92" s="30"/>
      <c r="H92" s="30">
        <v>32</v>
      </c>
      <c r="I92" s="30">
        <f>SUM(C92:H92)</f>
        <v>746</v>
      </c>
      <c r="J92" s="30"/>
      <c r="K92" s="30"/>
      <c r="L92" s="30">
        <f>J92+K92</f>
        <v>0</v>
      </c>
      <c r="M92" s="32">
        <f>I92+L92</f>
        <v>746</v>
      </c>
      <c r="N92" s="7"/>
    </row>
    <row r="93" spans="1:14" ht="11.25" customHeight="1">
      <c r="A93" s="35"/>
      <c r="B93" s="36" t="s">
        <v>130</v>
      </c>
      <c r="C93" s="37">
        <f>SUM(C90)</f>
        <v>0</v>
      </c>
      <c r="D93" s="37"/>
      <c r="E93" s="37">
        <v>150</v>
      </c>
      <c r="F93" s="37"/>
      <c r="G93" s="37"/>
      <c r="H93" s="37"/>
      <c r="I93" s="37">
        <f>SUM(C93:H93)</f>
        <v>150</v>
      </c>
      <c r="J93" s="37"/>
      <c r="K93" s="37"/>
      <c r="L93" s="37">
        <f>J93+K93</f>
        <v>0</v>
      </c>
      <c r="M93" s="38">
        <f>I93+L93</f>
        <v>150</v>
      </c>
      <c r="N93" s="7"/>
    </row>
    <row r="94" spans="1:14" ht="11.25" customHeight="1" thickBot="1">
      <c r="A94" s="39"/>
      <c r="B94" s="40" t="s">
        <v>143</v>
      </c>
      <c r="C94" s="41">
        <f>SUM(C92)</f>
        <v>0</v>
      </c>
      <c r="D94" s="41">
        <f aca="true" t="shared" si="31" ref="D94:M94">SUM(D92)</f>
        <v>0</v>
      </c>
      <c r="E94" s="41">
        <f t="shared" si="31"/>
        <v>714</v>
      </c>
      <c r="F94" s="41">
        <f t="shared" si="31"/>
        <v>0</v>
      </c>
      <c r="G94" s="41">
        <f t="shared" si="31"/>
        <v>0</v>
      </c>
      <c r="H94" s="41">
        <f t="shared" si="31"/>
        <v>32</v>
      </c>
      <c r="I94" s="41">
        <f t="shared" si="31"/>
        <v>746</v>
      </c>
      <c r="J94" s="41">
        <f t="shared" si="31"/>
        <v>0</v>
      </c>
      <c r="K94" s="41">
        <f t="shared" si="31"/>
        <v>0</v>
      </c>
      <c r="L94" s="41">
        <f t="shared" si="31"/>
        <v>0</v>
      </c>
      <c r="M94" s="42">
        <f t="shared" si="31"/>
        <v>746</v>
      </c>
      <c r="N94" s="7"/>
    </row>
    <row r="95" spans="1:14" s="2" customFormat="1" ht="11.25" customHeight="1">
      <c r="A95" s="96" t="s">
        <v>75</v>
      </c>
      <c r="B95" s="97" t="s">
        <v>76</v>
      </c>
      <c r="C95" s="98">
        <f>C89+C92</f>
        <v>0</v>
      </c>
      <c r="D95" s="98">
        <f aca="true" t="shared" si="32" ref="D95:M95">D89+D92</f>
        <v>0</v>
      </c>
      <c r="E95" s="98">
        <f t="shared" si="32"/>
        <v>1328</v>
      </c>
      <c r="F95" s="98">
        <f t="shared" si="32"/>
        <v>0</v>
      </c>
      <c r="G95" s="98">
        <f t="shared" si="32"/>
        <v>200</v>
      </c>
      <c r="H95" s="98">
        <f t="shared" si="32"/>
        <v>101</v>
      </c>
      <c r="I95" s="98">
        <f t="shared" si="32"/>
        <v>1629</v>
      </c>
      <c r="J95" s="98">
        <f t="shared" si="32"/>
        <v>0</v>
      </c>
      <c r="K95" s="98">
        <f t="shared" si="32"/>
        <v>0</v>
      </c>
      <c r="L95" s="98">
        <f t="shared" si="32"/>
        <v>0</v>
      </c>
      <c r="M95" s="99">
        <f t="shared" si="32"/>
        <v>1629</v>
      </c>
      <c r="N95" s="7"/>
    </row>
    <row r="96" spans="1:14" s="2" customFormat="1" ht="11.25" customHeight="1">
      <c r="A96" s="100"/>
      <c r="B96" s="94" t="s">
        <v>130</v>
      </c>
      <c r="C96" s="95">
        <f>C90+C93</f>
        <v>0</v>
      </c>
      <c r="D96" s="95">
        <f aca="true" t="shared" si="33" ref="D96:M96">D90+D93</f>
        <v>0</v>
      </c>
      <c r="E96" s="95">
        <f t="shared" si="33"/>
        <v>551</v>
      </c>
      <c r="F96" s="95">
        <f t="shared" si="33"/>
        <v>20</v>
      </c>
      <c r="G96" s="95">
        <f t="shared" si="33"/>
        <v>-145</v>
      </c>
      <c r="H96" s="95">
        <f t="shared" si="33"/>
        <v>-69</v>
      </c>
      <c r="I96" s="95">
        <f t="shared" si="33"/>
        <v>357</v>
      </c>
      <c r="J96" s="95">
        <f t="shared" si="33"/>
        <v>0</v>
      </c>
      <c r="K96" s="95">
        <f t="shared" si="33"/>
        <v>0</v>
      </c>
      <c r="L96" s="95">
        <f t="shared" si="33"/>
        <v>0</v>
      </c>
      <c r="M96" s="101">
        <f t="shared" si="33"/>
        <v>357</v>
      </c>
      <c r="N96" s="7"/>
    </row>
    <row r="97" spans="1:14" s="2" customFormat="1" ht="11.25" customHeight="1" thickBot="1">
      <c r="A97" s="102"/>
      <c r="B97" s="103" t="s">
        <v>143</v>
      </c>
      <c r="C97" s="104">
        <f>SUM(C95:C96)</f>
        <v>0</v>
      </c>
      <c r="D97" s="104">
        <f aca="true" t="shared" si="34" ref="D97:M97">SUM(D95:D96)</f>
        <v>0</v>
      </c>
      <c r="E97" s="104">
        <f t="shared" si="34"/>
        <v>1879</v>
      </c>
      <c r="F97" s="104">
        <f t="shared" si="34"/>
        <v>20</v>
      </c>
      <c r="G97" s="104">
        <f t="shared" si="34"/>
        <v>55</v>
      </c>
      <c r="H97" s="104">
        <f t="shared" si="34"/>
        <v>32</v>
      </c>
      <c r="I97" s="104">
        <f t="shared" si="34"/>
        <v>1986</v>
      </c>
      <c r="J97" s="104">
        <f t="shared" si="34"/>
        <v>0</v>
      </c>
      <c r="K97" s="104">
        <f t="shared" si="34"/>
        <v>0</v>
      </c>
      <c r="L97" s="104">
        <f t="shared" si="34"/>
        <v>0</v>
      </c>
      <c r="M97" s="105">
        <f t="shared" si="34"/>
        <v>1986</v>
      </c>
      <c r="N97" s="7"/>
    </row>
    <row r="98" spans="1:14" s="11" customFormat="1" ht="12.75">
      <c r="A98" s="108">
        <v>1</v>
      </c>
      <c r="B98" s="109" t="s">
        <v>77</v>
      </c>
      <c r="C98" s="110">
        <f>C6+C30+C50+C59+C83+C95+C9+C88</f>
        <v>87785</v>
      </c>
      <c r="D98" s="110">
        <f>D6+D30+D50+D59+D83+D95+D9+D88</f>
        <v>28268</v>
      </c>
      <c r="E98" s="110">
        <f>E6+E30+E50+E59+E83+E95+E9+E88</f>
        <v>79065</v>
      </c>
      <c r="F98" s="110">
        <f>F6+F30+F50+F59+F83+F95+F9+F88</f>
        <v>23363</v>
      </c>
      <c r="G98" s="110">
        <f>G6+G30+G50+G59+G83+G95+G9+G88</f>
        <v>9838</v>
      </c>
      <c r="H98" s="110">
        <f>H6+H30+H50+H59+H83+H95+H9+H88</f>
        <v>7061</v>
      </c>
      <c r="I98" s="110">
        <f>I6+I30+I50+I59+I83+I95+I9+I88</f>
        <v>235380</v>
      </c>
      <c r="J98" s="110">
        <f>J6+J30+J50+J59+J83+J95+J9+J88</f>
        <v>79348</v>
      </c>
      <c r="K98" s="110">
        <f>K6+K30+K50+K59+K83+K95+K9+K88</f>
        <v>11368</v>
      </c>
      <c r="L98" s="110">
        <f>L6+L30+L50+L59+L83+L95+L9+L88</f>
        <v>90716</v>
      </c>
      <c r="M98" s="167">
        <f>M6+M30+M50+M59+M83+M95+M9+M88</f>
        <v>326096</v>
      </c>
      <c r="N98" s="17"/>
    </row>
    <row r="99" spans="1:14" s="11" customFormat="1" ht="12.75">
      <c r="A99" s="111"/>
      <c r="B99" s="106" t="s">
        <v>130</v>
      </c>
      <c r="C99" s="107">
        <f>C31+C51+C84+C96+C7+C60</f>
        <v>23</v>
      </c>
      <c r="D99" s="107">
        <f>D31+D51+D84+D96+D7+D60</f>
        <v>62</v>
      </c>
      <c r="E99" s="107">
        <f>E31+E51+E84+E96+E7+E60</f>
        <v>1166</v>
      </c>
      <c r="F99" s="107">
        <f>F31+F51+F84+F96+F7+F60</f>
        <v>4110</v>
      </c>
      <c r="G99" s="107">
        <f>G31+G51+G84+G96+G7+G60</f>
        <v>-145</v>
      </c>
      <c r="H99" s="107">
        <f>H31+H51+H84+H96+H7+H60</f>
        <v>-39</v>
      </c>
      <c r="I99" s="107">
        <f>I31+I51+I84+I96+I7+I60</f>
        <v>5177</v>
      </c>
      <c r="J99" s="107">
        <f>J31+J51+J84+J96+J7+J60</f>
        <v>-54015</v>
      </c>
      <c r="K99" s="107">
        <f>K31+K51+K84+K96+K7+K60</f>
        <v>1507</v>
      </c>
      <c r="L99" s="107">
        <f>L31+L51+L84+L96+L7+L60</f>
        <v>-52508</v>
      </c>
      <c r="M99" s="112">
        <f>M31+M51+M84+M96+M7+M60</f>
        <v>-47331</v>
      </c>
      <c r="N99" s="17"/>
    </row>
    <row r="100" spans="1:14" s="11" customFormat="1" ht="13.5" thickBot="1">
      <c r="A100" s="113"/>
      <c r="B100" s="114" t="s">
        <v>144</v>
      </c>
      <c r="C100" s="115">
        <f>SUM(C98:C99)</f>
        <v>87808</v>
      </c>
      <c r="D100" s="115">
        <f aca="true" t="shared" si="35" ref="D100:L100">SUM(D98:D99)</f>
        <v>28330</v>
      </c>
      <c r="E100" s="115">
        <f t="shared" si="35"/>
        <v>80231</v>
      </c>
      <c r="F100" s="115">
        <f t="shared" si="35"/>
        <v>27473</v>
      </c>
      <c r="G100" s="115">
        <f t="shared" si="35"/>
        <v>9693</v>
      </c>
      <c r="H100" s="115">
        <f t="shared" si="35"/>
        <v>7022</v>
      </c>
      <c r="I100" s="115">
        <f t="shared" si="35"/>
        <v>240557</v>
      </c>
      <c r="J100" s="115">
        <f t="shared" si="35"/>
        <v>25333</v>
      </c>
      <c r="K100" s="115">
        <f t="shared" si="35"/>
        <v>12875</v>
      </c>
      <c r="L100" s="115">
        <f t="shared" si="35"/>
        <v>38208</v>
      </c>
      <c r="M100" s="116">
        <f>I100+L100</f>
        <v>278765</v>
      </c>
      <c r="N100" s="17"/>
    </row>
    <row r="101" spans="1:14" ht="10.5" customHeight="1">
      <c r="A101" s="28" t="s">
        <v>78</v>
      </c>
      <c r="B101" s="29" t="s">
        <v>79</v>
      </c>
      <c r="C101" s="30">
        <v>24706</v>
      </c>
      <c r="D101" s="30">
        <v>8152</v>
      </c>
      <c r="E101" s="30">
        <v>2193</v>
      </c>
      <c r="F101" s="30"/>
      <c r="G101" s="30"/>
      <c r="H101" s="30"/>
      <c r="I101" s="30">
        <f>SUM(C101:H101)</f>
        <v>35051</v>
      </c>
      <c r="J101" s="30"/>
      <c r="K101" s="30"/>
      <c r="L101" s="30">
        <f>J101+K101</f>
        <v>0</v>
      </c>
      <c r="M101" s="32">
        <f>I101+L101</f>
        <v>35051</v>
      </c>
      <c r="N101" s="7"/>
    </row>
    <row r="102" spans="1:14" ht="10.5" customHeight="1">
      <c r="A102" s="47"/>
      <c r="B102" s="48" t="s">
        <v>130</v>
      </c>
      <c r="C102" s="49">
        <v>124</v>
      </c>
      <c r="D102" s="49">
        <v>40</v>
      </c>
      <c r="E102" s="49">
        <v>-492</v>
      </c>
      <c r="F102" s="49"/>
      <c r="G102" s="49"/>
      <c r="H102" s="49"/>
      <c r="I102" s="49">
        <f>SUM(C102:H102)</f>
        <v>-328</v>
      </c>
      <c r="J102" s="49"/>
      <c r="K102" s="49">
        <v>750</v>
      </c>
      <c r="L102" s="49">
        <f>J102+K102</f>
        <v>750</v>
      </c>
      <c r="M102" s="50">
        <f>I102+L102</f>
        <v>422</v>
      </c>
      <c r="N102" s="14"/>
    </row>
    <row r="103" spans="1:14" ht="10.5" customHeight="1" thickBot="1">
      <c r="A103" s="92"/>
      <c r="B103" s="93" t="s">
        <v>152</v>
      </c>
      <c r="C103" s="81">
        <f>SUM(C101:C102)</f>
        <v>24830</v>
      </c>
      <c r="D103" s="81">
        <f aca="true" t="shared" si="36" ref="D103:M103">SUM(D101:D102)</f>
        <v>8192</v>
      </c>
      <c r="E103" s="81">
        <f t="shared" si="36"/>
        <v>1701</v>
      </c>
      <c r="F103" s="81">
        <f t="shared" si="36"/>
        <v>0</v>
      </c>
      <c r="G103" s="81">
        <f t="shared" si="36"/>
        <v>0</v>
      </c>
      <c r="H103" s="81">
        <f t="shared" si="36"/>
        <v>0</v>
      </c>
      <c r="I103" s="81">
        <f t="shared" si="36"/>
        <v>34723</v>
      </c>
      <c r="J103" s="81">
        <f t="shared" si="36"/>
        <v>0</v>
      </c>
      <c r="K103" s="81">
        <f t="shared" si="36"/>
        <v>750</v>
      </c>
      <c r="L103" s="81">
        <f t="shared" si="36"/>
        <v>750</v>
      </c>
      <c r="M103" s="82">
        <f t="shared" si="36"/>
        <v>35473</v>
      </c>
      <c r="N103" s="7"/>
    </row>
    <row r="104" spans="1:14" ht="10.5" customHeight="1">
      <c r="A104" s="28" t="s">
        <v>80</v>
      </c>
      <c r="B104" s="29" t="s">
        <v>81</v>
      </c>
      <c r="C104" s="30">
        <v>232</v>
      </c>
      <c r="D104" s="30">
        <v>72</v>
      </c>
      <c r="E104" s="30">
        <v>210</v>
      </c>
      <c r="F104" s="30"/>
      <c r="G104" s="30"/>
      <c r="H104" s="30"/>
      <c r="I104" s="30">
        <f>SUM(C104:H104)</f>
        <v>514</v>
      </c>
      <c r="J104" s="30"/>
      <c r="K104" s="30"/>
      <c r="L104" s="30">
        <f>J104+K104</f>
        <v>0</v>
      </c>
      <c r="M104" s="32">
        <f aca="true" t="shared" si="37" ref="M104:M110">I104+L104</f>
        <v>514</v>
      </c>
      <c r="N104" s="7"/>
    </row>
    <row r="105" spans="1:14" ht="10.5" customHeight="1">
      <c r="A105" s="35"/>
      <c r="B105" s="36" t="s">
        <v>130</v>
      </c>
      <c r="C105" s="37">
        <v>0</v>
      </c>
      <c r="D105" s="37">
        <v>0</v>
      </c>
      <c r="E105" s="37">
        <v>0</v>
      </c>
      <c r="F105" s="37"/>
      <c r="G105" s="37"/>
      <c r="H105" s="37"/>
      <c r="I105" s="37">
        <f>SUM(C105:H105)</f>
        <v>0</v>
      </c>
      <c r="J105" s="37"/>
      <c r="K105" s="37"/>
      <c r="L105" s="37"/>
      <c r="M105" s="38">
        <f t="shared" si="37"/>
        <v>0</v>
      </c>
      <c r="N105" s="7"/>
    </row>
    <row r="106" spans="1:14" ht="10.5" customHeight="1" thickBot="1">
      <c r="A106" s="39"/>
      <c r="B106" s="40" t="s">
        <v>163</v>
      </c>
      <c r="C106" s="41">
        <f aca="true" t="shared" si="38" ref="C106:H106">SUM(C104:C105)</f>
        <v>232</v>
      </c>
      <c r="D106" s="41">
        <f t="shared" si="38"/>
        <v>72</v>
      </c>
      <c r="E106" s="41">
        <f t="shared" si="38"/>
        <v>210</v>
      </c>
      <c r="F106" s="41">
        <f t="shared" si="38"/>
        <v>0</v>
      </c>
      <c r="G106" s="41">
        <f t="shared" si="38"/>
        <v>0</v>
      </c>
      <c r="H106" s="41">
        <f t="shared" si="38"/>
        <v>0</v>
      </c>
      <c r="I106" s="41">
        <f>SUM(C106:H106)</f>
        <v>514</v>
      </c>
      <c r="J106" s="41"/>
      <c r="K106" s="41"/>
      <c r="L106" s="41"/>
      <c r="M106" s="42">
        <f t="shared" si="37"/>
        <v>514</v>
      </c>
      <c r="N106" s="7"/>
    </row>
    <row r="107" spans="1:14" ht="10.5" customHeight="1">
      <c r="A107" s="28" t="s">
        <v>82</v>
      </c>
      <c r="B107" s="29" t="s">
        <v>83</v>
      </c>
      <c r="C107" s="30"/>
      <c r="D107" s="30"/>
      <c r="E107" s="30">
        <v>529</v>
      </c>
      <c r="F107" s="30"/>
      <c r="G107" s="30"/>
      <c r="H107" s="30"/>
      <c r="I107" s="30">
        <f>SUM(C107:H107)</f>
        <v>529</v>
      </c>
      <c r="J107" s="30"/>
      <c r="K107" s="30"/>
      <c r="L107" s="30">
        <f>J107+K107</f>
        <v>0</v>
      </c>
      <c r="M107" s="32">
        <f t="shared" si="37"/>
        <v>529</v>
      </c>
      <c r="N107" s="7"/>
    </row>
    <row r="108" spans="1:14" ht="10.5" customHeight="1">
      <c r="A108" s="35"/>
      <c r="B108" s="36" t="s">
        <v>130</v>
      </c>
      <c r="C108" s="37"/>
      <c r="D108" s="37"/>
      <c r="E108" s="37"/>
      <c r="F108" s="37"/>
      <c r="G108" s="37"/>
      <c r="H108" s="37"/>
      <c r="I108" s="37">
        <f>SUM(C108:H108)</f>
        <v>0</v>
      </c>
      <c r="J108" s="37"/>
      <c r="K108" s="37"/>
      <c r="L108" s="37"/>
      <c r="M108" s="38">
        <f t="shared" si="37"/>
        <v>0</v>
      </c>
      <c r="N108" s="7"/>
    </row>
    <row r="109" spans="1:14" ht="10.5" customHeight="1" thickBot="1">
      <c r="A109" s="43"/>
      <c r="B109" s="44" t="s">
        <v>164</v>
      </c>
      <c r="C109" s="45">
        <f>SUM(C107)</f>
        <v>0</v>
      </c>
      <c r="D109" s="45">
        <f>SUM(D107)</f>
        <v>0</v>
      </c>
      <c r="E109" s="45">
        <f>SUM(E107:E108)</f>
        <v>529</v>
      </c>
      <c r="F109" s="45">
        <f>SUM(F107:F108)</f>
        <v>0</v>
      </c>
      <c r="G109" s="45">
        <f>SUM(G107:G108)</f>
        <v>0</v>
      </c>
      <c r="H109" s="45">
        <f>SUM(H107:H108)</f>
        <v>0</v>
      </c>
      <c r="I109" s="45">
        <f>SUM(I107:I108)</f>
        <v>529</v>
      </c>
      <c r="J109" s="45"/>
      <c r="K109" s="45"/>
      <c r="L109" s="45"/>
      <c r="M109" s="46">
        <f t="shared" si="37"/>
        <v>529</v>
      </c>
      <c r="N109" s="7"/>
    </row>
    <row r="110" spans="1:14" ht="10.5" customHeight="1" thickBot="1">
      <c r="A110" s="92" t="s">
        <v>85</v>
      </c>
      <c r="B110" s="93" t="s">
        <v>84</v>
      </c>
      <c r="C110" s="81"/>
      <c r="D110" s="81"/>
      <c r="E110" s="81">
        <v>3503</v>
      </c>
      <c r="F110" s="81"/>
      <c r="G110" s="81"/>
      <c r="H110" s="81"/>
      <c r="I110" s="81">
        <f>SUM(C110:H110)</f>
        <v>3503</v>
      </c>
      <c r="J110" s="81"/>
      <c r="K110" s="81"/>
      <c r="L110" s="81">
        <f>J110+K110</f>
        <v>0</v>
      </c>
      <c r="M110" s="82">
        <f t="shared" si="37"/>
        <v>3503</v>
      </c>
      <c r="N110" s="7"/>
    </row>
    <row r="111" spans="1:14" s="5" customFormat="1" ht="12.75">
      <c r="A111" s="51">
        <v>2</v>
      </c>
      <c r="B111" s="52" t="s">
        <v>111</v>
      </c>
      <c r="C111" s="53">
        <f aca="true" t="shared" si="39" ref="C111:M111">C101+C104+C107+C110</f>
        <v>24938</v>
      </c>
      <c r="D111" s="53">
        <f t="shared" si="39"/>
        <v>8224</v>
      </c>
      <c r="E111" s="53">
        <f t="shared" si="39"/>
        <v>6435</v>
      </c>
      <c r="F111" s="53">
        <f t="shared" si="39"/>
        <v>0</v>
      </c>
      <c r="G111" s="53">
        <f t="shared" si="39"/>
        <v>0</v>
      </c>
      <c r="H111" s="53">
        <f t="shared" si="39"/>
        <v>0</v>
      </c>
      <c r="I111" s="53">
        <f t="shared" si="39"/>
        <v>39597</v>
      </c>
      <c r="J111" s="53">
        <f t="shared" si="39"/>
        <v>0</v>
      </c>
      <c r="K111" s="53">
        <f t="shared" si="39"/>
        <v>0</v>
      </c>
      <c r="L111" s="53">
        <f t="shared" si="39"/>
        <v>0</v>
      </c>
      <c r="M111" s="54">
        <f t="shared" si="39"/>
        <v>39597</v>
      </c>
      <c r="N111" s="17"/>
    </row>
    <row r="112" spans="1:14" s="5" customFormat="1" ht="12.75">
      <c r="A112" s="57"/>
      <c r="B112" s="58" t="s">
        <v>130</v>
      </c>
      <c r="C112" s="59">
        <f aca="true" t="shared" si="40" ref="C112:I112">C102+C105+C108</f>
        <v>124</v>
      </c>
      <c r="D112" s="59">
        <f t="shared" si="40"/>
        <v>40</v>
      </c>
      <c r="E112" s="59">
        <f t="shared" si="40"/>
        <v>-492</v>
      </c>
      <c r="F112" s="59">
        <f t="shared" si="40"/>
        <v>0</v>
      </c>
      <c r="G112" s="59">
        <f t="shared" si="40"/>
        <v>0</v>
      </c>
      <c r="H112" s="59">
        <f t="shared" si="40"/>
        <v>0</v>
      </c>
      <c r="I112" s="59">
        <f t="shared" si="40"/>
        <v>-328</v>
      </c>
      <c r="J112" s="59">
        <f>J102</f>
        <v>0</v>
      </c>
      <c r="K112" s="59">
        <f>K102</f>
        <v>750</v>
      </c>
      <c r="L112" s="59">
        <f>L102</f>
        <v>750</v>
      </c>
      <c r="M112" s="60">
        <f>I112+L112</f>
        <v>422</v>
      </c>
      <c r="N112" s="17"/>
    </row>
    <row r="113" spans="1:14" s="5" customFormat="1" ht="13.5" thickBot="1">
      <c r="A113" s="61"/>
      <c r="B113" s="62" t="s">
        <v>152</v>
      </c>
      <c r="C113" s="63">
        <f>SUM(C111:C112)</f>
        <v>25062</v>
      </c>
      <c r="D113" s="63">
        <f aca="true" t="shared" si="41" ref="D113:M113">SUM(D111:D112)</f>
        <v>8264</v>
      </c>
      <c r="E113" s="63">
        <f t="shared" si="41"/>
        <v>5943</v>
      </c>
      <c r="F113" s="63">
        <f t="shared" si="41"/>
        <v>0</v>
      </c>
      <c r="G113" s="63">
        <f t="shared" si="41"/>
        <v>0</v>
      </c>
      <c r="H113" s="63">
        <f t="shared" si="41"/>
        <v>0</v>
      </c>
      <c r="I113" s="63">
        <f t="shared" si="41"/>
        <v>39269</v>
      </c>
      <c r="J113" s="63">
        <f t="shared" si="41"/>
        <v>0</v>
      </c>
      <c r="K113" s="63">
        <f t="shared" si="41"/>
        <v>750</v>
      </c>
      <c r="L113" s="63">
        <f t="shared" si="41"/>
        <v>750</v>
      </c>
      <c r="M113" s="64">
        <f t="shared" si="41"/>
        <v>40019</v>
      </c>
      <c r="N113" s="17"/>
    </row>
    <row r="114" spans="1:14" ht="11.25" customHeight="1">
      <c r="A114" s="28" t="s">
        <v>86</v>
      </c>
      <c r="B114" s="29" t="s">
        <v>87</v>
      </c>
      <c r="C114" s="30">
        <v>60082</v>
      </c>
      <c r="D114" s="30">
        <v>19653</v>
      </c>
      <c r="E114" s="30">
        <v>7821</v>
      </c>
      <c r="F114" s="30">
        <v>512</v>
      </c>
      <c r="G114" s="30"/>
      <c r="H114" s="30"/>
      <c r="I114" s="30">
        <f>SUM(C114:H114)</f>
        <v>88068</v>
      </c>
      <c r="J114" s="30"/>
      <c r="K114" s="30"/>
      <c r="L114" s="30">
        <f>J114+K114</f>
        <v>0</v>
      </c>
      <c r="M114" s="32">
        <f>I114+L114</f>
        <v>88068</v>
      </c>
      <c r="N114" s="7"/>
    </row>
    <row r="115" spans="1:14" ht="11.25" customHeight="1">
      <c r="A115" s="35"/>
      <c r="B115" s="36" t="s">
        <v>130</v>
      </c>
      <c r="C115" s="37">
        <v>0</v>
      </c>
      <c r="D115" s="37">
        <v>0</v>
      </c>
      <c r="E115" s="37">
        <v>-355</v>
      </c>
      <c r="F115" s="37">
        <v>0</v>
      </c>
      <c r="G115" s="37"/>
      <c r="H115" s="37"/>
      <c r="I115" s="37">
        <f>SUM(C115:H115)</f>
        <v>-355</v>
      </c>
      <c r="J115" s="37"/>
      <c r="K115" s="37">
        <v>775</v>
      </c>
      <c r="L115" s="37">
        <f>J115+K115</f>
        <v>775</v>
      </c>
      <c r="M115" s="38">
        <f>I115+L115</f>
        <v>420</v>
      </c>
      <c r="N115" s="7"/>
    </row>
    <row r="116" spans="1:19" s="137" customFormat="1" ht="11.25" customHeight="1" thickBot="1">
      <c r="A116" s="43"/>
      <c r="B116" s="44" t="s">
        <v>145</v>
      </c>
      <c r="C116" s="45">
        <f>SUM(C114:C115)</f>
        <v>60082</v>
      </c>
      <c r="D116" s="45">
        <f aca="true" t="shared" si="42" ref="D116:M116">SUM(D114:D115)</f>
        <v>19653</v>
      </c>
      <c r="E116" s="45">
        <f t="shared" si="42"/>
        <v>7466</v>
      </c>
      <c r="F116" s="45">
        <f t="shared" si="42"/>
        <v>512</v>
      </c>
      <c r="G116" s="45">
        <f t="shared" si="42"/>
        <v>0</v>
      </c>
      <c r="H116" s="45">
        <f t="shared" si="42"/>
        <v>0</v>
      </c>
      <c r="I116" s="45">
        <f t="shared" si="42"/>
        <v>87713</v>
      </c>
      <c r="J116" s="45">
        <f t="shared" si="42"/>
        <v>0</v>
      </c>
      <c r="K116" s="45">
        <f t="shared" si="42"/>
        <v>775</v>
      </c>
      <c r="L116" s="45">
        <f t="shared" si="42"/>
        <v>775</v>
      </c>
      <c r="M116" s="46">
        <f t="shared" si="42"/>
        <v>88488</v>
      </c>
      <c r="N116" s="7"/>
      <c r="O116" s="148"/>
      <c r="P116" s="148"/>
      <c r="Q116" s="148"/>
      <c r="R116" s="148"/>
      <c r="S116" s="148"/>
    </row>
    <row r="117" spans="1:19" ht="11.25" customHeight="1">
      <c r="A117" s="28" t="s">
        <v>88</v>
      </c>
      <c r="B117" s="29" t="s">
        <v>89</v>
      </c>
      <c r="C117" s="30">
        <v>5180</v>
      </c>
      <c r="D117" s="30">
        <v>1702</v>
      </c>
      <c r="E117" s="30">
        <v>370</v>
      </c>
      <c r="F117" s="30"/>
      <c r="G117" s="30"/>
      <c r="H117" s="30"/>
      <c r="I117" s="30">
        <f>SUM(C117:H117)</f>
        <v>7252</v>
      </c>
      <c r="J117" s="30"/>
      <c r="K117" s="30"/>
      <c r="L117" s="30">
        <f>J117+K117</f>
        <v>0</v>
      </c>
      <c r="M117" s="32">
        <f aca="true" t="shared" si="43" ref="M117:M131">I117+L117</f>
        <v>7252</v>
      </c>
      <c r="N117" s="7"/>
      <c r="O117" s="148"/>
      <c r="P117" s="148"/>
      <c r="Q117" s="148"/>
      <c r="R117" s="148"/>
      <c r="S117" s="148"/>
    </row>
    <row r="118" spans="1:19" ht="11.25" customHeight="1">
      <c r="A118" s="47"/>
      <c r="B118" s="48" t="s">
        <v>130</v>
      </c>
      <c r="C118" s="49">
        <v>0</v>
      </c>
      <c r="D118" s="49">
        <v>0</v>
      </c>
      <c r="E118" s="49"/>
      <c r="F118" s="49"/>
      <c r="G118" s="49"/>
      <c r="H118" s="49"/>
      <c r="I118" s="49">
        <f>SUM(C118:H118)</f>
        <v>0</v>
      </c>
      <c r="J118" s="49"/>
      <c r="K118" s="49"/>
      <c r="L118" s="49"/>
      <c r="M118" s="50">
        <f t="shared" si="43"/>
        <v>0</v>
      </c>
      <c r="N118" s="7"/>
      <c r="O118" s="148"/>
      <c r="P118" s="148"/>
      <c r="Q118" s="148"/>
      <c r="R118" s="148"/>
      <c r="S118" s="148"/>
    </row>
    <row r="119" spans="1:19" ht="11.25" customHeight="1" thickBot="1">
      <c r="A119" s="90"/>
      <c r="B119" s="91" t="s">
        <v>165</v>
      </c>
      <c r="C119" s="83">
        <f>SUM(C117:C118)</f>
        <v>5180</v>
      </c>
      <c r="D119" s="83">
        <f aca="true" t="shared" si="44" ref="D119:I119">SUM(D117:D118)</f>
        <v>1702</v>
      </c>
      <c r="E119" s="83">
        <f t="shared" si="44"/>
        <v>370</v>
      </c>
      <c r="F119" s="83">
        <f t="shared" si="44"/>
        <v>0</v>
      </c>
      <c r="G119" s="83">
        <f t="shared" si="44"/>
        <v>0</v>
      </c>
      <c r="H119" s="83">
        <f t="shared" si="44"/>
        <v>0</v>
      </c>
      <c r="I119" s="83">
        <f t="shared" si="44"/>
        <v>7252</v>
      </c>
      <c r="J119" s="83"/>
      <c r="K119" s="83"/>
      <c r="L119" s="83"/>
      <c r="M119" s="84">
        <f t="shared" si="43"/>
        <v>7252</v>
      </c>
      <c r="N119" s="7"/>
      <c r="O119" s="148"/>
      <c r="P119" s="148"/>
      <c r="Q119" s="148"/>
      <c r="R119" s="148"/>
      <c r="S119" s="148"/>
    </row>
    <row r="120" spans="1:19" ht="11.25" customHeight="1">
      <c r="A120" s="28" t="s">
        <v>90</v>
      </c>
      <c r="B120" s="29" t="s">
        <v>91</v>
      </c>
      <c r="C120" s="30">
        <v>9630</v>
      </c>
      <c r="D120" s="30">
        <v>3191</v>
      </c>
      <c r="E120" s="30">
        <v>171</v>
      </c>
      <c r="F120" s="30"/>
      <c r="G120" s="30"/>
      <c r="H120" s="30"/>
      <c r="I120" s="30">
        <f>SUM(C120:H120)</f>
        <v>12992</v>
      </c>
      <c r="J120" s="30"/>
      <c r="K120" s="30"/>
      <c r="L120" s="30">
        <f>J120+K120</f>
        <v>0</v>
      </c>
      <c r="M120" s="32">
        <f t="shared" si="43"/>
        <v>12992</v>
      </c>
      <c r="N120" s="7"/>
      <c r="O120" s="148"/>
      <c r="P120" s="148"/>
      <c r="Q120" s="148"/>
      <c r="R120" s="148"/>
      <c r="S120" s="148"/>
    </row>
    <row r="121" spans="1:19" ht="11.25" customHeight="1">
      <c r="A121" s="35"/>
      <c r="B121" s="36" t="s">
        <v>130</v>
      </c>
      <c r="C121" s="37">
        <v>0</v>
      </c>
      <c r="D121" s="37">
        <v>0</v>
      </c>
      <c r="E121" s="37"/>
      <c r="F121" s="37"/>
      <c r="G121" s="37"/>
      <c r="H121" s="37"/>
      <c r="I121" s="37">
        <f>SUM(C121:H121)</f>
        <v>0</v>
      </c>
      <c r="J121" s="37"/>
      <c r="K121" s="37"/>
      <c r="L121" s="49"/>
      <c r="M121" s="50">
        <f t="shared" si="43"/>
        <v>0</v>
      </c>
      <c r="N121" s="7"/>
      <c r="O121" s="148"/>
      <c r="P121" s="148"/>
      <c r="Q121" s="148"/>
      <c r="R121" s="148"/>
      <c r="S121" s="148"/>
    </row>
    <row r="122" spans="1:19" ht="11.25" customHeight="1" thickBot="1">
      <c r="A122" s="43"/>
      <c r="B122" s="44" t="s">
        <v>166</v>
      </c>
      <c r="C122" s="45">
        <f>SUM(C120:C121)</f>
        <v>9630</v>
      </c>
      <c r="D122" s="45">
        <f aca="true" t="shared" si="45" ref="D122:I122">SUM(D120:D121)</f>
        <v>3191</v>
      </c>
      <c r="E122" s="45">
        <f t="shared" si="45"/>
        <v>171</v>
      </c>
      <c r="F122" s="45">
        <f t="shared" si="45"/>
        <v>0</v>
      </c>
      <c r="G122" s="45">
        <f t="shared" si="45"/>
        <v>0</v>
      </c>
      <c r="H122" s="45">
        <f t="shared" si="45"/>
        <v>0</v>
      </c>
      <c r="I122" s="45">
        <f t="shared" si="45"/>
        <v>12992</v>
      </c>
      <c r="J122" s="45"/>
      <c r="K122" s="45"/>
      <c r="L122" s="83"/>
      <c r="M122" s="84">
        <f t="shared" si="43"/>
        <v>12992</v>
      </c>
      <c r="N122" s="7"/>
      <c r="O122" s="148"/>
      <c r="P122" s="148"/>
      <c r="Q122" s="148"/>
      <c r="R122" s="148"/>
      <c r="S122" s="148"/>
    </row>
    <row r="123" spans="1:19" ht="10.5" customHeight="1">
      <c r="A123" s="28" t="s">
        <v>123</v>
      </c>
      <c r="B123" s="29" t="s">
        <v>124</v>
      </c>
      <c r="C123" s="30"/>
      <c r="D123" s="30"/>
      <c r="E123" s="30">
        <v>725</v>
      </c>
      <c r="F123" s="30"/>
      <c r="G123" s="30"/>
      <c r="H123" s="30"/>
      <c r="I123" s="30">
        <f>SUM(C123:H123)</f>
        <v>725</v>
      </c>
      <c r="J123" s="30"/>
      <c r="K123" s="30"/>
      <c r="L123" s="30"/>
      <c r="M123" s="32">
        <f t="shared" si="43"/>
        <v>725</v>
      </c>
      <c r="N123" s="7"/>
      <c r="O123" s="148"/>
      <c r="P123" s="148"/>
      <c r="Q123" s="148"/>
      <c r="R123" s="148"/>
      <c r="S123" s="148"/>
    </row>
    <row r="124" spans="1:19" ht="10.5" customHeight="1">
      <c r="A124" s="35"/>
      <c r="B124" s="36" t="s">
        <v>130</v>
      </c>
      <c r="C124" s="37"/>
      <c r="D124" s="37"/>
      <c r="E124" s="37">
        <v>0</v>
      </c>
      <c r="F124" s="37"/>
      <c r="G124" s="37"/>
      <c r="H124" s="37"/>
      <c r="I124" s="37">
        <f>SUM(C124:H124)</f>
        <v>0</v>
      </c>
      <c r="J124" s="37"/>
      <c r="K124" s="37"/>
      <c r="L124" s="49"/>
      <c r="M124" s="50">
        <f t="shared" si="43"/>
        <v>0</v>
      </c>
      <c r="N124" s="7"/>
      <c r="O124" s="148"/>
      <c r="P124" s="148"/>
      <c r="Q124" s="148"/>
      <c r="R124" s="148"/>
      <c r="S124" s="148"/>
    </row>
    <row r="125" spans="1:19" ht="10.5" customHeight="1" thickBot="1">
      <c r="A125" s="43"/>
      <c r="B125" s="44" t="s">
        <v>167</v>
      </c>
      <c r="C125" s="45"/>
      <c r="D125" s="45"/>
      <c r="E125" s="45">
        <f>SUM(E123:E124)</f>
        <v>725</v>
      </c>
      <c r="F125" s="45">
        <f>SUM(F123:F124)</f>
        <v>0</v>
      </c>
      <c r="G125" s="45">
        <f>SUM(G123:G124)</f>
        <v>0</v>
      </c>
      <c r="H125" s="45">
        <f>SUM(H123:H124)</f>
        <v>0</v>
      </c>
      <c r="I125" s="45">
        <f>SUM(I123:I124)</f>
        <v>725</v>
      </c>
      <c r="J125" s="45"/>
      <c r="K125" s="45"/>
      <c r="L125" s="83"/>
      <c r="M125" s="84">
        <f t="shared" si="43"/>
        <v>725</v>
      </c>
      <c r="N125" s="7"/>
      <c r="O125" s="148"/>
      <c r="P125" s="148"/>
      <c r="Q125" s="148"/>
      <c r="R125" s="148"/>
      <c r="S125" s="148"/>
    </row>
    <row r="126" spans="1:19" ht="12" customHeight="1">
      <c r="A126" s="47" t="s">
        <v>92</v>
      </c>
      <c r="B126" s="48" t="s">
        <v>93</v>
      </c>
      <c r="C126" s="49">
        <v>6875</v>
      </c>
      <c r="D126" s="49">
        <v>2359</v>
      </c>
      <c r="E126" s="49">
        <v>8220</v>
      </c>
      <c r="F126" s="49"/>
      <c r="G126" s="49"/>
      <c r="H126" s="49"/>
      <c r="I126" s="49">
        <f>SUM(C126:H126)</f>
        <v>17454</v>
      </c>
      <c r="J126" s="49"/>
      <c r="K126" s="49"/>
      <c r="L126" s="49">
        <f>J126+K126</f>
        <v>0</v>
      </c>
      <c r="M126" s="50">
        <f t="shared" si="43"/>
        <v>17454</v>
      </c>
      <c r="N126" s="7"/>
      <c r="O126" s="148"/>
      <c r="P126" s="148"/>
      <c r="Q126" s="148"/>
      <c r="R126" s="148"/>
      <c r="S126" s="148"/>
    </row>
    <row r="127" spans="1:19" ht="12" customHeight="1">
      <c r="A127" s="39"/>
      <c r="B127" s="40" t="s">
        <v>130</v>
      </c>
      <c r="C127" s="41"/>
      <c r="D127" s="41"/>
      <c r="E127" s="41">
        <v>165</v>
      </c>
      <c r="F127" s="41"/>
      <c r="G127" s="41"/>
      <c r="H127" s="41"/>
      <c r="I127" s="37">
        <f>SUM(C127:H127)</f>
        <v>165</v>
      </c>
      <c r="J127" s="41"/>
      <c r="K127" s="41"/>
      <c r="L127" s="41"/>
      <c r="M127" s="38">
        <f t="shared" si="43"/>
        <v>165</v>
      </c>
      <c r="N127" s="7"/>
      <c r="O127" s="148"/>
      <c r="P127" s="148"/>
      <c r="Q127" s="148"/>
      <c r="R127" s="148"/>
      <c r="S127" s="148"/>
    </row>
    <row r="128" spans="1:19" ht="12" customHeight="1" thickBot="1">
      <c r="A128" s="39"/>
      <c r="B128" s="40" t="s">
        <v>168</v>
      </c>
      <c r="C128" s="41">
        <f>SUM(C126:C127)</f>
        <v>6875</v>
      </c>
      <c r="D128" s="41">
        <f aca="true" t="shared" si="46" ref="D128:I128">SUM(D126:D127)</f>
        <v>2359</v>
      </c>
      <c r="E128" s="41">
        <f t="shared" si="46"/>
        <v>8385</v>
      </c>
      <c r="F128" s="41">
        <f t="shared" si="46"/>
        <v>0</v>
      </c>
      <c r="G128" s="41">
        <f t="shared" si="46"/>
        <v>0</v>
      </c>
      <c r="H128" s="41">
        <f t="shared" si="46"/>
        <v>0</v>
      </c>
      <c r="I128" s="41">
        <f t="shared" si="46"/>
        <v>17619</v>
      </c>
      <c r="J128" s="41"/>
      <c r="K128" s="41"/>
      <c r="L128" s="41"/>
      <c r="M128" s="42">
        <f t="shared" si="43"/>
        <v>17619</v>
      </c>
      <c r="N128" s="7"/>
      <c r="O128" s="148"/>
      <c r="P128" s="148"/>
      <c r="Q128" s="148"/>
      <c r="R128" s="148"/>
      <c r="S128" s="148"/>
    </row>
    <row r="129" spans="1:19" s="19" customFormat="1" ht="12" customHeight="1">
      <c r="A129" s="28" t="s">
        <v>70</v>
      </c>
      <c r="B129" s="29" t="s">
        <v>122</v>
      </c>
      <c r="C129" s="29">
        <v>7275</v>
      </c>
      <c r="D129" s="29">
        <v>2443</v>
      </c>
      <c r="E129" s="29">
        <v>14522</v>
      </c>
      <c r="F129" s="29"/>
      <c r="G129" s="29"/>
      <c r="H129" s="29"/>
      <c r="I129" s="30">
        <f>SUM(C129:H129)</f>
        <v>24240</v>
      </c>
      <c r="J129" s="29"/>
      <c r="K129" s="29"/>
      <c r="L129" s="30">
        <f>J129+K129</f>
        <v>0</v>
      </c>
      <c r="M129" s="32">
        <f t="shared" si="43"/>
        <v>24240</v>
      </c>
      <c r="N129" s="7"/>
      <c r="O129" s="7"/>
      <c r="P129" s="7"/>
      <c r="Q129" s="7"/>
      <c r="R129" s="7"/>
      <c r="S129" s="7"/>
    </row>
    <row r="130" spans="1:19" s="19" customFormat="1" ht="12" customHeight="1">
      <c r="A130" s="35"/>
      <c r="B130" s="36" t="s">
        <v>130</v>
      </c>
      <c r="C130" s="36"/>
      <c r="D130" s="36"/>
      <c r="E130" s="36">
        <v>0</v>
      </c>
      <c r="F130" s="36"/>
      <c r="G130" s="36"/>
      <c r="H130" s="36"/>
      <c r="I130" s="37">
        <f>SUM(C130:H130)</f>
        <v>0</v>
      </c>
      <c r="J130" s="36"/>
      <c r="K130" s="36"/>
      <c r="L130" s="37"/>
      <c r="M130" s="38">
        <f t="shared" si="43"/>
        <v>0</v>
      </c>
      <c r="N130" s="7"/>
      <c r="O130" s="7"/>
      <c r="P130" s="7"/>
      <c r="Q130" s="7"/>
      <c r="R130" s="7"/>
      <c r="S130" s="7"/>
    </row>
    <row r="131" spans="1:19" s="19" customFormat="1" ht="12" customHeight="1" thickBot="1">
      <c r="A131" s="43"/>
      <c r="B131" s="44" t="s">
        <v>169</v>
      </c>
      <c r="C131" s="44">
        <f>SUM(C129:C130)</f>
        <v>7275</v>
      </c>
      <c r="D131" s="44">
        <f aca="true" t="shared" si="47" ref="D131:I131">SUM(D129:D130)</f>
        <v>2443</v>
      </c>
      <c r="E131" s="44">
        <f t="shared" si="47"/>
        <v>14522</v>
      </c>
      <c r="F131" s="44">
        <f t="shared" si="47"/>
        <v>0</v>
      </c>
      <c r="G131" s="44">
        <f t="shared" si="47"/>
        <v>0</v>
      </c>
      <c r="H131" s="44">
        <f t="shared" si="47"/>
        <v>0</v>
      </c>
      <c r="I131" s="44">
        <f t="shared" si="47"/>
        <v>24240</v>
      </c>
      <c r="J131" s="44"/>
      <c r="K131" s="44"/>
      <c r="L131" s="45"/>
      <c r="M131" s="46">
        <f t="shared" si="43"/>
        <v>24240</v>
      </c>
      <c r="N131" s="7"/>
      <c r="O131" s="7"/>
      <c r="P131" s="7"/>
      <c r="Q131" s="7"/>
      <c r="R131" s="7"/>
      <c r="S131" s="7"/>
    </row>
    <row r="132" spans="1:19" s="5" customFormat="1" ht="12.75">
      <c r="A132" s="152">
        <v>3</v>
      </c>
      <c r="B132" s="153" t="s">
        <v>94</v>
      </c>
      <c r="C132" s="154">
        <f>C114+C117+C120+C123+C126+C129</f>
        <v>89042</v>
      </c>
      <c r="D132" s="154">
        <f>D114+D117+D120+D123+D126+D129</f>
        <v>29348</v>
      </c>
      <c r="E132" s="154">
        <f>E114+E117+E120+E123+E126+E129</f>
        <v>31829</v>
      </c>
      <c r="F132" s="154">
        <f>F114+F117+F120+F123+F126+F129</f>
        <v>512</v>
      </c>
      <c r="G132" s="154">
        <f>G114+G117+G120+G123+G126+G129</f>
        <v>0</v>
      </c>
      <c r="H132" s="154">
        <f>H114+H117+H120+H123+H126+H129</f>
        <v>0</v>
      </c>
      <c r="I132" s="154">
        <f>I114+I117+I120+I123+I126+I129</f>
        <v>150731</v>
      </c>
      <c r="J132" s="154">
        <f>J114+J117+J120+J123+J126+J129</f>
        <v>0</v>
      </c>
      <c r="K132" s="154">
        <f>K114+K117+K120+K123+K126+K129</f>
        <v>0</v>
      </c>
      <c r="L132" s="154">
        <f>L114+L117+L120+L123+L126+L129</f>
        <v>0</v>
      </c>
      <c r="M132" s="158">
        <f>M114+M117+M120+M123+M126+M129</f>
        <v>150731</v>
      </c>
      <c r="N132" s="17"/>
      <c r="O132" s="147"/>
      <c r="P132" s="147"/>
      <c r="Q132" s="147"/>
      <c r="R132" s="147"/>
      <c r="S132" s="147"/>
    </row>
    <row r="133" spans="1:14" s="5" customFormat="1" ht="12.75">
      <c r="A133" s="57"/>
      <c r="B133" s="58" t="s">
        <v>130</v>
      </c>
      <c r="C133" s="59">
        <f>C118+C121+C124+C127+C130+C115</f>
        <v>0</v>
      </c>
      <c r="D133" s="59">
        <f>D118+D121+D124+D127+D130+D115</f>
        <v>0</v>
      </c>
      <c r="E133" s="59">
        <f>E118+E121+E124+E127+E130+E115</f>
        <v>-190</v>
      </c>
      <c r="F133" s="59">
        <f>F118+F121+F124+F127+F130+F115</f>
        <v>0</v>
      </c>
      <c r="G133" s="59">
        <f>G118+G121+G124+G127+G130+G115</f>
        <v>0</v>
      </c>
      <c r="H133" s="59">
        <f>H118+H121+H124+H127+H130+H115</f>
        <v>0</v>
      </c>
      <c r="I133" s="59">
        <f>I118+I121+I124+I127+I130+I115</f>
        <v>-190</v>
      </c>
      <c r="J133" s="59">
        <f>J115</f>
        <v>0</v>
      </c>
      <c r="K133" s="59">
        <f>K115</f>
        <v>775</v>
      </c>
      <c r="L133" s="59">
        <f>L115</f>
        <v>775</v>
      </c>
      <c r="M133" s="60">
        <f>I133+L133</f>
        <v>585</v>
      </c>
      <c r="N133" s="17"/>
    </row>
    <row r="134" spans="1:14" s="5" customFormat="1" ht="13.5" thickBot="1">
      <c r="A134" s="156"/>
      <c r="B134" s="142" t="s">
        <v>146</v>
      </c>
      <c r="C134" s="143">
        <f>SUM(C132:C133)</f>
        <v>89042</v>
      </c>
      <c r="D134" s="143">
        <f aca="true" t="shared" si="48" ref="D134:M134">SUM(D132:D133)</f>
        <v>29348</v>
      </c>
      <c r="E134" s="143">
        <f t="shared" si="48"/>
        <v>31639</v>
      </c>
      <c r="F134" s="143">
        <f t="shared" si="48"/>
        <v>512</v>
      </c>
      <c r="G134" s="143">
        <f t="shared" si="48"/>
        <v>0</v>
      </c>
      <c r="H134" s="143">
        <f t="shared" si="48"/>
        <v>0</v>
      </c>
      <c r="I134" s="143">
        <f t="shared" si="48"/>
        <v>150541</v>
      </c>
      <c r="J134" s="143">
        <f t="shared" si="48"/>
        <v>0</v>
      </c>
      <c r="K134" s="143">
        <f t="shared" si="48"/>
        <v>775</v>
      </c>
      <c r="L134" s="143">
        <f t="shared" si="48"/>
        <v>775</v>
      </c>
      <c r="M134" s="157">
        <f t="shared" si="48"/>
        <v>151316</v>
      </c>
      <c r="N134" s="17"/>
    </row>
    <row r="135" spans="1:14" ht="12" customHeight="1">
      <c r="A135" s="28" t="s">
        <v>95</v>
      </c>
      <c r="B135" s="29" t="s">
        <v>96</v>
      </c>
      <c r="C135" s="30">
        <v>6814</v>
      </c>
      <c r="D135" s="30">
        <v>2329</v>
      </c>
      <c r="E135" s="30">
        <v>2061</v>
      </c>
      <c r="F135" s="30"/>
      <c r="G135" s="30"/>
      <c r="H135" s="30"/>
      <c r="I135" s="30">
        <f aca="true" t="shared" si="49" ref="I135:I144">SUM(C135:H135)</f>
        <v>11204</v>
      </c>
      <c r="J135" s="30"/>
      <c r="K135" s="30"/>
      <c r="L135" s="30">
        <f aca="true" t="shared" si="50" ref="L135:L144">J135+K135</f>
        <v>0</v>
      </c>
      <c r="M135" s="32">
        <f aca="true" t="shared" si="51" ref="M135:M144">I135+L135</f>
        <v>11204</v>
      </c>
      <c r="N135" s="7"/>
    </row>
    <row r="136" spans="1:14" ht="12" customHeight="1">
      <c r="A136" s="35"/>
      <c r="B136" s="36" t="s">
        <v>130</v>
      </c>
      <c r="C136" s="37">
        <v>88</v>
      </c>
      <c r="D136" s="37">
        <v>28</v>
      </c>
      <c r="E136" s="37"/>
      <c r="F136" s="37"/>
      <c r="G136" s="37"/>
      <c r="H136" s="37"/>
      <c r="I136" s="37">
        <f t="shared" si="49"/>
        <v>116</v>
      </c>
      <c r="J136" s="37"/>
      <c r="K136" s="37"/>
      <c r="L136" s="37">
        <f t="shared" si="50"/>
        <v>0</v>
      </c>
      <c r="M136" s="38">
        <f t="shared" si="51"/>
        <v>116</v>
      </c>
      <c r="N136" s="7"/>
    </row>
    <row r="137" spans="1:14" ht="12" customHeight="1" thickBot="1">
      <c r="A137" s="43"/>
      <c r="B137" s="44" t="s">
        <v>199</v>
      </c>
      <c r="C137" s="45">
        <f>SUM(C135:C136)</f>
        <v>6902</v>
      </c>
      <c r="D137" s="45">
        <f aca="true" t="shared" si="52" ref="D137:M137">SUM(D135:D136)</f>
        <v>2357</v>
      </c>
      <c r="E137" s="45">
        <f t="shared" si="52"/>
        <v>2061</v>
      </c>
      <c r="F137" s="45">
        <f t="shared" si="52"/>
        <v>0</v>
      </c>
      <c r="G137" s="45">
        <f t="shared" si="52"/>
        <v>0</v>
      </c>
      <c r="H137" s="45">
        <f t="shared" si="52"/>
        <v>0</v>
      </c>
      <c r="I137" s="45">
        <f t="shared" si="52"/>
        <v>11320</v>
      </c>
      <c r="J137" s="45">
        <f t="shared" si="52"/>
        <v>0</v>
      </c>
      <c r="K137" s="45">
        <f t="shared" si="52"/>
        <v>0</v>
      </c>
      <c r="L137" s="45">
        <f t="shared" si="52"/>
        <v>0</v>
      </c>
      <c r="M137" s="46">
        <f t="shared" si="52"/>
        <v>11320</v>
      </c>
      <c r="N137" s="7"/>
    </row>
    <row r="138" spans="1:14" ht="12" customHeight="1">
      <c r="A138" s="28" t="s">
        <v>97</v>
      </c>
      <c r="B138" s="29" t="s">
        <v>98</v>
      </c>
      <c r="C138" s="30"/>
      <c r="D138" s="30"/>
      <c r="E138" s="30">
        <v>5525</v>
      </c>
      <c r="F138" s="30"/>
      <c r="G138" s="30"/>
      <c r="H138" s="30"/>
      <c r="I138" s="30">
        <f t="shared" si="49"/>
        <v>5525</v>
      </c>
      <c r="J138" s="30"/>
      <c r="K138" s="30"/>
      <c r="L138" s="30">
        <f t="shared" si="50"/>
        <v>0</v>
      </c>
      <c r="M138" s="32">
        <f t="shared" si="51"/>
        <v>5525</v>
      </c>
      <c r="N138" s="7"/>
    </row>
    <row r="139" spans="1:14" ht="12" customHeight="1">
      <c r="A139" s="35"/>
      <c r="B139" s="36" t="s">
        <v>130</v>
      </c>
      <c r="C139" s="37">
        <v>88</v>
      </c>
      <c r="D139" s="37">
        <v>21</v>
      </c>
      <c r="E139" s="37">
        <v>-109</v>
      </c>
      <c r="F139" s="37"/>
      <c r="G139" s="37"/>
      <c r="H139" s="37"/>
      <c r="I139" s="37">
        <f t="shared" si="49"/>
        <v>0</v>
      </c>
      <c r="J139" s="37"/>
      <c r="K139" s="37"/>
      <c r="L139" s="49"/>
      <c r="M139" s="50">
        <f t="shared" si="51"/>
        <v>0</v>
      </c>
      <c r="N139" s="7"/>
    </row>
    <row r="140" spans="1:14" ht="12" customHeight="1" thickBot="1">
      <c r="A140" s="43"/>
      <c r="B140" s="44" t="s">
        <v>178</v>
      </c>
      <c r="C140" s="45">
        <f>SUM(C138:C139)</f>
        <v>88</v>
      </c>
      <c r="D140" s="45">
        <f aca="true" t="shared" si="53" ref="D140:I140">SUM(D138:D139)</f>
        <v>21</v>
      </c>
      <c r="E140" s="45">
        <f t="shared" si="53"/>
        <v>5416</v>
      </c>
      <c r="F140" s="45">
        <f t="shared" si="53"/>
        <v>0</v>
      </c>
      <c r="G140" s="45">
        <f t="shared" si="53"/>
        <v>0</v>
      </c>
      <c r="H140" s="45">
        <f t="shared" si="53"/>
        <v>0</v>
      </c>
      <c r="I140" s="45">
        <f t="shared" si="53"/>
        <v>5525</v>
      </c>
      <c r="J140" s="45"/>
      <c r="K140" s="45"/>
      <c r="L140" s="83"/>
      <c r="M140" s="84">
        <f t="shared" si="51"/>
        <v>5525</v>
      </c>
      <c r="N140" s="7"/>
    </row>
    <row r="141" spans="1:14" ht="12" customHeight="1">
      <c r="A141" s="47" t="s">
        <v>99</v>
      </c>
      <c r="B141" s="48" t="s">
        <v>100</v>
      </c>
      <c r="C141" s="49">
        <v>6060</v>
      </c>
      <c r="D141" s="49">
        <v>2019</v>
      </c>
      <c r="E141" s="49">
        <v>1794</v>
      </c>
      <c r="F141" s="49"/>
      <c r="G141" s="49"/>
      <c r="H141" s="49"/>
      <c r="I141" s="49">
        <f t="shared" si="49"/>
        <v>9873</v>
      </c>
      <c r="J141" s="49"/>
      <c r="K141" s="49"/>
      <c r="L141" s="49">
        <f t="shared" si="50"/>
        <v>0</v>
      </c>
      <c r="M141" s="50">
        <f t="shared" si="51"/>
        <v>9873</v>
      </c>
      <c r="N141" s="7"/>
    </row>
    <row r="142" spans="1:14" ht="12" customHeight="1" thickBot="1">
      <c r="A142" s="39" t="s">
        <v>101</v>
      </c>
      <c r="B142" s="40" t="s">
        <v>102</v>
      </c>
      <c r="C142" s="41">
        <v>4863</v>
      </c>
      <c r="D142" s="41">
        <v>1586</v>
      </c>
      <c r="E142" s="41">
        <v>49</v>
      </c>
      <c r="F142" s="41"/>
      <c r="G142" s="41"/>
      <c r="H142" s="41"/>
      <c r="I142" s="41">
        <f t="shared" si="49"/>
        <v>6498</v>
      </c>
      <c r="J142" s="41"/>
      <c r="K142" s="41"/>
      <c r="L142" s="81">
        <f t="shared" si="50"/>
        <v>0</v>
      </c>
      <c r="M142" s="82">
        <f t="shared" si="51"/>
        <v>6498</v>
      </c>
      <c r="N142" s="7"/>
    </row>
    <row r="143" spans="1:14" ht="12" customHeight="1">
      <c r="A143" s="28" t="s">
        <v>103</v>
      </c>
      <c r="B143" s="29" t="s">
        <v>104</v>
      </c>
      <c r="C143" s="30">
        <v>812</v>
      </c>
      <c r="D143" s="30">
        <v>253</v>
      </c>
      <c r="E143" s="30">
        <v>1210</v>
      </c>
      <c r="F143" s="30"/>
      <c r="G143" s="30"/>
      <c r="H143" s="30"/>
      <c r="I143" s="30">
        <f t="shared" si="49"/>
        <v>2275</v>
      </c>
      <c r="J143" s="30"/>
      <c r="K143" s="30"/>
      <c r="L143" s="30">
        <f t="shared" si="50"/>
        <v>0</v>
      </c>
      <c r="M143" s="32">
        <f t="shared" si="51"/>
        <v>2275</v>
      </c>
      <c r="N143" s="7"/>
    </row>
    <row r="144" spans="1:14" ht="12" customHeight="1">
      <c r="A144" s="35"/>
      <c r="B144" s="36" t="s">
        <v>130</v>
      </c>
      <c r="C144" s="37"/>
      <c r="D144" s="37"/>
      <c r="E144" s="37"/>
      <c r="F144" s="37"/>
      <c r="G144" s="37"/>
      <c r="H144" s="37"/>
      <c r="I144" s="37">
        <f t="shared" si="49"/>
        <v>0</v>
      </c>
      <c r="J144" s="37"/>
      <c r="K144" s="37"/>
      <c r="L144" s="37">
        <f t="shared" si="50"/>
        <v>0</v>
      </c>
      <c r="M144" s="38">
        <f t="shared" si="51"/>
        <v>0</v>
      </c>
      <c r="N144" s="7"/>
    </row>
    <row r="145" spans="1:14" ht="12" customHeight="1" thickBot="1">
      <c r="A145" s="43"/>
      <c r="B145" s="44" t="s">
        <v>148</v>
      </c>
      <c r="C145" s="45">
        <f>SUM(C143:C144)</f>
        <v>812</v>
      </c>
      <c r="D145" s="45">
        <f aca="true" t="shared" si="54" ref="D145:M145">SUM(D143:D144)</f>
        <v>253</v>
      </c>
      <c r="E145" s="45">
        <f t="shared" si="54"/>
        <v>1210</v>
      </c>
      <c r="F145" s="45">
        <f t="shared" si="54"/>
        <v>0</v>
      </c>
      <c r="G145" s="45">
        <f t="shared" si="54"/>
        <v>0</v>
      </c>
      <c r="H145" s="45">
        <f t="shared" si="54"/>
        <v>0</v>
      </c>
      <c r="I145" s="45">
        <f t="shared" si="54"/>
        <v>2275</v>
      </c>
      <c r="J145" s="45">
        <f t="shared" si="54"/>
        <v>0</v>
      </c>
      <c r="K145" s="45">
        <f t="shared" si="54"/>
        <v>0</v>
      </c>
      <c r="L145" s="45">
        <f t="shared" si="54"/>
        <v>0</v>
      </c>
      <c r="M145" s="46">
        <f t="shared" si="54"/>
        <v>2275</v>
      </c>
      <c r="N145" s="7"/>
    </row>
    <row r="146" spans="1:14" ht="12" customHeight="1" thickBot="1">
      <c r="A146" s="92" t="s">
        <v>105</v>
      </c>
      <c r="B146" s="93" t="s">
        <v>188</v>
      </c>
      <c r="C146" s="81">
        <v>7952</v>
      </c>
      <c r="D146" s="81">
        <v>2685</v>
      </c>
      <c r="E146" s="81">
        <v>2481</v>
      </c>
      <c r="F146" s="81"/>
      <c r="G146" s="81"/>
      <c r="H146" s="81"/>
      <c r="I146" s="81">
        <f>SUM(C146:H146)</f>
        <v>13118</v>
      </c>
      <c r="J146" s="81"/>
      <c r="K146" s="81"/>
      <c r="L146" s="81">
        <f>J146+K146</f>
        <v>0</v>
      </c>
      <c r="M146" s="82">
        <f>I146+L146</f>
        <v>13118</v>
      </c>
      <c r="N146" s="7"/>
    </row>
    <row r="147" spans="1:14" s="5" customFormat="1" ht="12.75">
      <c r="A147" s="51">
        <v>4</v>
      </c>
      <c r="B147" s="52" t="s">
        <v>189</v>
      </c>
      <c r="C147" s="53">
        <f>C135+C138+C141+C142+C143+C146</f>
        <v>26501</v>
      </c>
      <c r="D147" s="53">
        <f aca="true" t="shared" si="55" ref="D147:M147">D135+D138+D141+D142+D143+D146</f>
        <v>8872</v>
      </c>
      <c r="E147" s="53">
        <f t="shared" si="55"/>
        <v>13120</v>
      </c>
      <c r="F147" s="53">
        <f t="shared" si="55"/>
        <v>0</v>
      </c>
      <c r="G147" s="53">
        <f t="shared" si="55"/>
        <v>0</v>
      </c>
      <c r="H147" s="53">
        <f t="shared" si="55"/>
        <v>0</v>
      </c>
      <c r="I147" s="53">
        <f t="shared" si="55"/>
        <v>48493</v>
      </c>
      <c r="J147" s="53">
        <f t="shared" si="55"/>
        <v>0</v>
      </c>
      <c r="K147" s="53">
        <f t="shared" si="55"/>
        <v>0</v>
      </c>
      <c r="L147" s="53">
        <f t="shared" si="55"/>
        <v>0</v>
      </c>
      <c r="M147" s="54">
        <f t="shared" si="55"/>
        <v>48493</v>
      </c>
      <c r="N147" s="16"/>
    </row>
    <row r="148" spans="1:14" s="5" customFormat="1" ht="12.75">
      <c r="A148" s="57"/>
      <c r="B148" s="58" t="s">
        <v>130</v>
      </c>
      <c r="C148" s="59">
        <f>C139+C144+C136</f>
        <v>176</v>
      </c>
      <c r="D148" s="59">
        <f aca="true" t="shared" si="56" ref="D148:M148">D139+D144+D136</f>
        <v>49</v>
      </c>
      <c r="E148" s="59">
        <f t="shared" si="56"/>
        <v>-109</v>
      </c>
      <c r="F148" s="59">
        <f t="shared" si="56"/>
        <v>0</v>
      </c>
      <c r="G148" s="59">
        <f t="shared" si="56"/>
        <v>0</v>
      </c>
      <c r="H148" s="59">
        <f t="shared" si="56"/>
        <v>0</v>
      </c>
      <c r="I148" s="59">
        <f t="shared" si="56"/>
        <v>116</v>
      </c>
      <c r="J148" s="59">
        <f t="shared" si="56"/>
        <v>0</v>
      </c>
      <c r="K148" s="59">
        <f t="shared" si="56"/>
        <v>0</v>
      </c>
      <c r="L148" s="59">
        <f t="shared" si="56"/>
        <v>0</v>
      </c>
      <c r="M148" s="60">
        <f t="shared" si="56"/>
        <v>116</v>
      </c>
      <c r="N148" s="16"/>
    </row>
    <row r="149" spans="1:14" s="5" customFormat="1" ht="13.5" thickBot="1">
      <c r="A149" s="61"/>
      <c r="B149" s="62" t="s">
        <v>149</v>
      </c>
      <c r="C149" s="63">
        <f>SUM(C147:C148)</f>
        <v>26677</v>
      </c>
      <c r="D149" s="63">
        <f aca="true" t="shared" si="57" ref="D149:M149">SUM(D147:D148)</f>
        <v>8921</v>
      </c>
      <c r="E149" s="63">
        <f t="shared" si="57"/>
        <v>13011</v>
      </c>
      <c r="F149" s="63">
        <f t="shared" si="57"/>
        <v>0</v>
      </c>
      <c r="G149" s="63">
        <f t="shared" si="57"/>
        <v>0</v>
      </c>
      <c r="H149" s="63">
        <f t="shared" si="57"/>
        <v>0</v>
      </c>
      <c r="I149" s="63">
        <f t="shared" si="57"/>
        <v>48609</v>
      </c>
      <c r="J149" s="63">
        <f t="shared" si="57"/>
        <v>0</v>
      </c>
      <c r="K149" s="63">
        <f t="shared" si="57"/>
        <v>0</v>
      </c>
      <c r="L149" s="63">
        <f t="shared" si="57"/>
        <v>0</v>
      </c>
      <c r="M149" s="64">
        <f t="shared" si="57"/>
        <v>48609</v>
      </c>
      <c r="N149" s="16"/>
    </row>
    <row r="150" spans="1:14" s="11" customFormat="1" ht="13.5" thickBot="1">
      <c r="A150" s="85">
        <v>5</v>
      </c>
      <c r="B150" s="86" t="s">
        <v>112</v>
      </c>
      <c r="C150" s="87">
        <v>9807</v>
      </c>
      <c r="D150" s="87">
        <v>3126</v>
      </c>
      <c r="E150" s="87">
        <v>2967</v>
      </c>
      <c r="F150" s="87"/>
      <c r="G150" s="87"/>
      <c r="H150" s="87"/>
      <c r="I150" s="87">
        <f>SUM(C150:H150)</f>
        <v>15900</v>
      </c>
      <c r="J150" s="87"/>
      <c r="K150" s="87"/>
      <c r="L150" s="87">
        <f>J150+K150</f>
        <v>0</v>
      </c>
      <c r="M150" s="88">
        <f>I150+L150</f>
        <v>15900</v>
      </c>
      <c r="N150" s="12"/>
    </row>
    <row r="151" spans="1:14" s="2" customFormat="1" ht="12.75">
      <c r="A151" s="96"/>
      <c r="B151" s="97" t="s">
        <v>106</v>
      </c>
      <c r="C151" s="98">
        <f>SUM(C111,C132,C147,C150)</f>
        <v>150288</v>
      </c>
      <c r="D151" s="98">
        <f>SUM(D111,D132,D147,D150)</f>
        <v>49570</v>
      </c>
      <c r="E151" s="98">
        <f>SUM(E111,E132,E147,E150)</f>
        <v>54351</v>
      </c>
      <c r="F151" s="98">
        <f>SUM(F111,F132,F147,F150)</f>
        <v>512</v>
      </c>
      <c r="G151" s="98">
        <f>SUM(G111,G132,G147,G150)</f>
        <v>0</v>
      </c>
      <c r="H151" s="98">
        <f>SUM(H111,H132,H147,H150)</f>
        <v>0</v>
      </c>
      <c r="I151" s="98">
        <f>SUM(I111,I132,I147,I150)</f>
        <v>254721</v>
      </c>
      <c r="J151" s="98">
        <f>SUM(J111,J132,J147,J150)</f>
        <v>0</v>
      </c>
      <c r="K151" s="98">
        <f>SUM(K111,K132,K147,K150)</f>
        <v>0</v>
      </c>
      <c r="L151" s="98">
        <f>SUM(L111,L132,L147,L150)</f>
        <v>0</v>
      </c>
      <c r="M151" s="99">
        <f>I151+L151</f>
        <v>254721</v>
      </c>
      <c r="N151" s="14"/>
    </row>
    <row r="152" spans="1:14" s="2" customFormat="1" ht="12.75">
      <c r="A152" s="100"/>
      <c r="B152" s="94" t="s">
        <v>130</v>
      </c>
      <c r="C152" s="95">
        <f>C133+C148+C112</f>
        <v>300</v>
      </c>
      <c r="D152" s="95">
        <f>D133+D148+D112</f>
        <v>89</v>
      </c>
      <c r="E152" s="95">
        <f>E133+E148+E112</f>
        <v>-791</v>
      </c>
      <c r="F152" s="95">
        <f>F133+F148+F112</f>
        <v>0</v>
      </c>
      <c r="G152" s="95">
        <f>G133+G148+G112</f>
        <v>0</v>
      </c>
      <c r="H152" s="95">
        <f>H133+H148+H112</f>
        <v>0</v>
      </c>
      <c r="I152" s="95">
        <f>I133+I148+I112</f>
        <v>-402</v>
      </c>
      <c r="J152" s="95">
        <f>J133+J148+J112</f>
        <v>0</v>
      </c>
      <c r="K152" s="95">
        <f>K133+K148+K112</f>
        <v>1525</v>
      </c>
      <c r="L152" s="95">
        <f>L133+L148+L112</f>
        <v>1525</v>
      </c>
      <c r="M152" s="101">
        <f>M133+M148+M112</f>
        <v>1123</v>
      </c>
      <c r="N152" s="14"/>
    </row>
    <row r="153" spans="1:14" s="2" customFormat="1" ht="13.5" thickBot="1">
      <c r="A153" s="102"/>
      <c r="B153" s="103" t="s">
        <v>190</v>
      </c>
      <c r="C153" s="104">
        <f>SUM(C151:C152)</f>
        <v>150588</v>
      </c>
      <c r="D153" s="104">
        <f aca="true" t="shared" si="58" ref="D153:M153">SUM(D151:D152)</f>
        <v>49659</v>
      </c>
      <c r="E153" s="104">
        <f t="shared" si="58"/>
        <v>53560</v>
      </c>
      <c r="F153" s="104">
        <f t="shared" si="58"/>
        <v>512</v>
      </c>
      <c r="G153" s="104">
        <f t="shared" si="58"/>
        <v>0</v>
      </c>
      <c r="H153" s="104">
        <f t="shared" si="58"/>
        <v>0</v>
      </c>
      <c r="I153" s="104">
        <f t="shared" si="58"/>
        <v>254319</v>
      </c>
      <c r="J153" s="104">
        <f t="shared" si="58"/>
        <v>0</v>
      </c>
      <c r="K153" s="104">
        <f t="shared" si="58"/>
        <v>1525</v>
      </c>
      <c r="L153" s="104">
        <f t="shared" si="58"/>
        <v>1525</v>
      </c>
      <c r="M153" s="105">
        <f t="shared" si="58"/>
        <v>255844</v>
      </c>
      <c r="N153" s="14"/>
    </row>
    <row r="154" spans="1:14" s="5" customFormat="1" ht="12.75">
      <c r="A154" s="51"/>
      <c r="B154" s="52" t="s">
        <v>113</v>
      </c>
      <c r="C154" s="53">
        <f>SUM(C98,C151)</f>
        <v>238073</v>
      </c>
      <c r="D154" s="53">
        <f>SUM(D98,D151)</f>
        <v>77838</v>
      </c>
      <c r="E154" s="53">
        <f>SUM(E98,E151)</f>
        <v>133416</v>
      </c>
      <c r="F154" s="53">
        <f>SUM(F98,F151)</f>
        <v>23875</v>
      </c>
      <c r="G154" s="53">
        <f>SUM(G98,G151)</f>
        <v>9838</v>
      </c>
      <c r="H154" s="53">
        <f>SUM(H98,H151)</f>
        <v>7061</v>
      </c>
      <c r="I154" s="53">
        <f>SUM(I98,I151)</f>
        <v>490101</v>
      </c>
      <c r="J154" s="53">
        <f>SUM(J98,J151)</f>
        <v>79348</v>
      </c>
      <c r="K154" s="53">
        <f>SUM(K98,K151)</f>
        <v>11368</v>
      </c>
      <c r="L154" s="53">
        <f>SUM(L98,L151)</f>
        <v>90716</v>
      </c>
      <c r="M154" s="54">
        <f>SUM(M98,M151)</f>
        <v>580817</v>
      </c>
      <c r="N154" s="16"/>
    </row>
    <row r="155" spans="1:14" s="5" customFormat="1" ht="12.75">
      <c r="A155" s="57"/>
      <c r="B155" s="58" t="s">
        <v>130</v>
      </c>
      <c r="C155" s="59">
        <f>C99+C152</f>
        <v>323</v>
      </c>
      <c r="D155" s="59">
        <f>D99+D152</f>
        <v>151</v>
      </c>
      <c r="E155" s="59">
        <f>E99+E152</f>
        <v>375</v>
      </c>
      <c r="F155" s="59">
        <f>F99+F152</f>
        <v>4110</v>
      </c>
      <c r="G155" s="59">
        <f>G99+G152</f>
        <v>-145</v>
      </c>
      <c r="H155" s="59">
        <f>H99+H152</f>
        <v>-39</v>
      </c>
      <c r="I155" s="59">
        <f>I99+I152</f>
        <v>4775</v>
      </c>
      <c r="J155" s="59">
        <f>J99+J152</f>
        <v>-54015</v>
      </c>
      <c r="K155" s="59">
        <f>K99+K152</f>
        <v>3032</v>
      </c>
      <c r="L155" s="59">
        <f>L99+L152</f>
        <v>-50983</v>
      </c>
      <c r="M155" s="60">
        <f>M99+M152</f>
        <v>-46208</v>
      </c>
      <c r="N155" s="16"/>
    </row>
    <row r="156" spans="1:14" s="5" customFormat="1" ht="13.5" thickBot="1">
      <c r="A156" s="61"/>
      <c r="B156" s="62" t="s">
        <v>191</v>
      </c>
      <c r="C156" s="63">
        <f>SUM(C154:C155)</f>
        <v>238396</v>
      </c>
      <c r="D156" s="63">
        <f aca="true" t="shared" si="59" ref="D156:L156">SUM(D154:D155)</f>
        <v>77989</v>
      </c>
      <c r="E156" s="63">
        <f t="shared" si="59"/>
        <v>133791</v>
      </c>
      <c r="F156" s="63">
        <f t="shared" si="59"/>
        <v>27985</v>
      </c>
      <c r="G156" s="63">
        <f t="shared" si="59"/>
        <v>9693</v>
      </c>
      <c r="H156" s="63">
        <f t="shared" si="59"/>
        <v>7022</v>
      </c>
      <c r="I156" s="63">
        <f t="shared" si="59"/>
        <v>494876</v>
      </c>
      <c r="J156" s="63">
        <f t="shared" si="59"/>
        <v>25333</v>
      </c>
      <c r="K156" s="63">
        <f t="shared" si="59"/>
        <v>14400</v>
      </c>
      <c r="L156" s="63">
        <f t="shared" si="59"/>
        <v>39733</v>
      </c>
      <c r="M156" s="64">
        <f>I156+L156</f>
        <v>534609</v>
      </c>
      <c r="N156" s="16"/>
    </row>
    <row r="157" spans="1:14" s="3" customFormat="1" ht="12" customHeight="1">
      <c r="A157" s="28" t="s">
        <v>107</v>
      </c>
      <c r="B157" s="29" t="s">
        <v>108</v>
      </c>
      <c r="C157" s="30">
        <v>12821</v>
      </c>
      <c r="D157" s="30">
        <v>4284</v>
      </c>
      <c r="E157" s="30">
        <v>16418</v>
      </c>
      <c r="F157" s="30"/>
      <c r="G157" s="30"/>
      <c r="H157" s="30"/>
      <c r="I157" s="30">
        <f>SUM(C157:H157)</f>
        <v>33523</v>
      </c>
      <c r="J157" s="30"/>
      <c r="K157" s="30">
        <v>150</v>
      </c>
      <c r="L157" s="30">
        <f>J157+K157</f>
        <v>150</v>
      </c>
      <c r="M157" s="32">
        <f>I157+L157</f>
        <v>33673</v>
      </c>
      <c r="N157" s="7"/>
    </row>
    <row r="158" spans="1:14" s="3" customFormat="1" ht="12" customHeight="1">
      <c r="A158" s="35"/>
      <c r="B158" s="36" t="s">
        <v>130</v>
      </c>
      <c r="C158" s="37"/>
      <c r="D158" s="37"/>
      <c r="E158" s="37"/>
      <c r="F158" s="37"/>
      <c r="G158" s="37"/>
      <c r="H158" s="37"/>
      <c r="I158" s="37">
        <f>SUM(C158:H158)</f>
        <v>0</v>
      </c>
      <c r="J158" s="37"/>
      <c r="K158" s="37">
        <v>0</v>
      </c>
      <c r="L158" s="37">
        <f>J158+K158</f>
        <v>0</v>
      </c>
      <c r="M158" s="38">
        <f>I158+L158</f>
        <v>0</v>
      </c>
      <c r="N158" s="7"/>
    </row>
    <row r="159" spans="1:14" s="3" customFormat="1" ht="12" customHeight="1" thickBot="1">
      <c r="A159" s="43"/>
      <c r="B159" s="44" t="s">
        <v>179</v>
      </c>
      <c r="C159" s="45">
        <f>SUM(C157:C158)</f>
        <v>12821</v>
      </c>
      <c r="D159" s="45">
        <f aca="true" t="shared" si="60" ref="D159:M159">SUM(D157:D158)</f>
        <v>4284</v>
      </c>
      <c r="E159" s="45">
        <f t="shared" si="60"/>
        <v>16418</v>
      </c>
      <c r="F159" s="45">
        <f t="shared" si="60"/>
        <v>0</v>
      </c>
      <c r="G159" s="45">
        <f t="shared" si="60"/>
        <v>0</v>
      </c>
      <c r="H159" s="45">
        <f t="shared" si="60"/>
        <v>0</v>
      </c>
      <c r="I159" s="45">
        <f t="shared" si="60"/>
        <v>33523</v>
      </c>
      <c r="J159" s="45">
        <f t="shared" si="60"/>
        <v>0</v>
      </c>
      <c r="K159" s="45">
        <f t="shared" si="60"/>
        <v>150</v>
      </c>
      <c r="L159" s="45">
        <f t="shared" si="60"/>
        <v>150</v>
      </c>
      <c r="M159" s="46">
        <f t="shared" si="60"/>
        <v>33673</v>
      </c>
      <c r="N159" s="7"/>
    </row>
    <row r="160" spans="1:14" ht="12" customHeight="1">
      <c r="A160" s="47" t="s">
        <v>109</v>
      </c>
      <c r="B160" s="48" t="s">
        <v>110</v>
      </c>
      <c r="C160" s="49">
        <v>6589</v>
      </c>
      <c r="D160" s="49">
        <v>2257</v>
      </c>
      <c r="E160" s="49">
        <v>4197</v>
      </c>
      <c r="F160" s="49"/>
      <c r="G160" s="49"/>
      <c r="H160" s="49"/>
      <c r="I160" s="49">
        <f>SUM(C160:H160)</f>
        <v>13043</v>
      </c>
      <c r="J160" s="49"/>
      <c r="K160" s="49"/>
      <c r="L160" s="49">
        <f>J160+K160</f>
        <v>0</v>
      </c>
      <c r="M160" s="50">
        <f>I160+L160</f>
        <v>13043</v>
      </c>
      <c r="N160" s="14"/>
    </row>
    <row r="161" spans="1:14" ht="12" customHeight="1">
      <c r="A161" s="35"/>
      <c r="B161" s="36" t="s">
        <v>130</v>
      </c>
      <c r="C161" s="37">
        <v>88</v>
      </c>
      <c r="D161" s="37">
        <v>27</v>
      </c>
      <c r="E161" s="37">
        <v>0</v>
      </c>
      <c r="F161" s="37"/>
      <c r="G161" s="37"/>
      <c r="H161" s="37"/>
      <c r="I161" s="37">
        <f>SUM(C161:H161)</f>
        <v>115</v>
      </c>
      <c r="J161" s="37"/>
      <c r="K161" s="37"/>
      <c r="L161" s="37">
        <f>J161+K161</f>
        <v>0</v>
      </c>
      <c r="M161" s="38">
        <f>I161+L161</f>
        <v>115</v>
      </c>
      <c r="N161" s="14"/>
    </row>
    <row r="162" spans="1:14" ht="12" customHeight="1" thickBot="1">
      <c r="A162" s="43"/>
      <c r="B162" s="44" t="s">
        <v>153</v>
      </c>
      <c r="C162" s="45">
        <f>SUM(C160:C161)</f>
        <v>6677</v>
      </c>
      <c r="D162" s="45">
        <f aca="true" t="shared" si="61" ref="D162:M162">SUM(D160:D161)</f>
        <v>2284</v>
      </c>
      <c r="E162" s="45">
        <f t="shared" si="61"/>
        <v>4197</v>
      </c>
      <c r="F162" s="45">
        <f t="shared" si="61"/>
        <v>0</v>
      </c>
      <c r="G162" s="45">
        <f t="shared" si="61"/>
        <v>0</v>
      </c>
      <c r="H162" s="45">
        <f t="shared" si="61"/>
        <v>0</v>
      </c>
      <c r="I162" s="45">
        <f t="shared" si="61"/>
        <v>13158</v>
      </c>
      <c r="J162" s="45">
        <f t="shared" si="61"/>
        <v>0</v>
      </c>
      <c r="K162" s="45">
        <f t="shared" si="61"/>
        <v>0</v>
      </c>
      <c r="L162" s="45">
        <f t="shared" si="61"/>
        <v>0</v>
      </c>
      <c r="M162" s="46">
        <f t="shared" si="61"/>
        <v>13158</v>
      </c>
      <c r="N162" s="14"/>
    </row>
    <row r="163" spans="1:14" s="5" customFormat="1" ht="12.75">
      <c r="A163" s="51">
        <v>6</v>
      </c>
      <c r="B163" s="52" t="s">
        <v>157</v>
      </c>
      <c r="C163" s="53">
        <f>C157+C160</f>
        <v>19410</v>
      </c>
      <c r="D163" s="53">
        <f aca="true" t="shared" si="62" ref="D163:M163">D157+D160</f>
        <v>6541</v>
      </c>
      <c r="E163" s="53">
        <f t="shared" si="62"/>
        <v>20615</v>
      </c>
      <c r="F163" s="53">
        <f t="shared" si="62"/>
        <v>0</v>
      </c>
      <c r="G163" s="53">
        <f t="shared" si="62"/>
        <v>0</v>
      </c>
      <c r="H163" s="53">
        <f t="shared" si="62"/>
        <v>0</v>
      </c>
      <c r="I163" s="53">
        <f t="shared" si="62"/>
        <v>46566</v>
      </c>
      <c r="J163" s="53">
        <f t="shared" si="62"/>
        <v>0</v>
      </c>
      <c r="K163" s="53">
        <f t="shared" si="62"/>
        <v>150</v>
      </c>
      <c r="L163" s="53">
        <f t="shared" si="62"/>
        <v>150</v>
      </c>
      <c r="M163" s="158">
        <f t="shared" si="62"/>
        <v>46716</v>
      </c>
      <c r="N163" s="10"/>
    </row>
    <row r="164" spans="1:14" s="5" customFormat="1" ht="12.75">
      <c r="A164" s="57"/>
      <c r="B164" s="58" t="s">
        <v>154</v>
      </c>
      <c r="C164" s="59">
        <f>C161+C158</f>
        <v>88</v>
      </c>
      <c r="D164" s="59">
        <f aca="true" t="shared" si="63" ref="D164:M164">D161+D158</f>
        <v>27</v>
      </c>
      <c r="E164" s="59">
        <f t="shared" si="63"/>
        <v>0</v>
      </c>
      <c r="F164" s="59">
        <f t="shared" si="63"/>
        <v>0</v>
      </c>
      <c r="G164" s="59">
        <f t="shared" si="63"/>
        <v>0</v>
      </c>
      <c r="H164" s="59">
        <f t="shared" si="63"/>
        <v>0</v>
      </c>
      <c r="I164" s="59">
        <f t="shared" si="63"/>
        <v>115</v>
      </c>
      <c r="J164" s="59">
        <f t="shared" si="63"/>
        <v>0</v>
      </c>
      <c r="K164" s="59">
        <f t="shared" si="63"/>
        <v>0</v>
      </c>
      <c r="L164" s="59">
        <f t="shared" si="63"/>
        <v>0</v>
      </c>
      <c r="M164" s="60">
        <f t="shared" si="63"/>
        <v>115</v>
      </c>
      <c r="N164" s="10"/>
    </row>
    <row r="165" spans="1:14" s="5" customFormat="1" ht="13.5" thickBot="1">
      <c r="A165" s="61"/>
      <c r="B165" s="62" t="s">
        <v>155</v>
      </c>
      <c r="C165" s="63">
        <f>SUM(C163:C164)</f>
        <v>19498</v>
      </c>
      <c r="D165" s="63">
        <f aca="true" t="shared" si="64" ref="D165:M165">SUM(D163:D164)</f>
        <v>6568</v>
      </c>
      <c r="E165" s="63">
        <f t="shared" si="64"/>
        <v>20615</v>
      </c>
      <c r="F165" s="63">
        <f t="shared" si="64"/>
        <v>0</v>
      </c>
      <c r="G165" s="63">
        <f t="shared" si="64"/>
        <v>0</v>
      </c>
      <c r="H165" s="63">
        <f t="shared" si="64"/>
        <v>0</v>
      </c>
      <c r="I165" s="63">
        <f t="shared" si="64"/>
        <v>46681</v>
      </c>
      <c r="J165" s="63">
        <f t="shared" si="64"/>
        <v>0</v>
      </c>
      <c r="K165" s="63">
        <f t="shared" si="64"/>
        <v>150</v>
      </c>
      <c r="L165" s="63">
        <f t="shared" si="64"/>
        <v>150</v>
      </c>
      <c r="M165" s="64">
        <f t="shared" si="64"/>
        <v>46831</v>
      </c>
      <c r="N165" s="10"/>
    </row>
    <row r="166" spans="1:14" s="11" customFormat="1" ht="12.75">
      <c r="A166" s="128"/>
      <c r="B166" s="129" t="s">
        <v>173</v>
      </c>
      <c r="C166" s="130">
        <f>C154+C163</f>
        <v>257483</v>
      </c>
      <c r="D166" s="130">
        <f>D154+D163</f>
        <v>84379</v>
      </c>
      <c r="E166" s="130">
        <f>E154+E163</f>
        <v>154031</v>
      </c>
      <c r="F166" s="130">
        <f>F154+F163</f>
        <v>23875</v>
      </c>
      <c r="G166" s="130">
        <f>G154+G163</f>
        <v>9838</v>
      </c>
      <c r="H166" s="130">
        <f>H154+H163</f>
        <v>7061</v>
      </c>
      <c r="I166" s="130">
        <f>I154+I163</f>
        <v>536667</v>
      </c>
      <c r="J166" s="130">
        <f>J154+J163</f>
        <v>79348</v>
      </c>
      <c r="K166" s="130">
        <f>K154+K163</f>
        <v>11518</v>
      </c>
      <c r="L166" s="130">
        <f>J166+K166</f>
        <v>90866</v>
      </c>
      <c r="M166" s="131">
        <f>I166+L166</f>
        <v>627533</v>
      </c>
      <c r="N166" s="18"/>
    </row>
    <row r="167" spans="1:14" ht="12.75">
      <c r="A167" s="117"/>
      <c r="B167" s="118" t="s">
        <v>194</v>
      </c>
      <c r="C167" s="119">
        <f>C155+C164</f>
        <v>411</v>
      </c>
      <c r="D167" s="119">
        <f>D155+D164</f>
        <v>178</v>
      </c>
      <c r="E167" s="119">
        <f>E155+E164</f>
        <v>375</v>
      </c>
      <c r="F167" s="119">
        <f>F155+F164</f>
        <v>4110</v>
      </c>
      <c r="G167" s="119">
        <f>G155+G164</f>
        <v>-145</v>
      </c>
      <c r="H167" s="119">
        <f>H155+H164</f>
        <v>-39</v>
      </c>
      <c r="I167" s="119">
        <f>I155+I164</f>
        <v>4890</v>
      </c>
      <c r="J167" s="119">
        <f>J155+J164</f>
        <v>-54015</v>
      </c>
      <c r="K167" s="119">
        <f>K155+K164</f>
        <v>3032</v>
      </c>
      <c r="L167" s="119">
        <f>L155+L164</f>
        <v>-50983</v>
      </c>
      <c r="M167" s="132">
        <f>M155+M164</f>
        <v>-46093</v>
      </c>
      <c r="N167" s="15"/>
    </row>
    <row r="168" spans="1:13" ht="13.5" thickBot="1">
      <c r="A168" s="120"/>
      <c r="B168" s="121" t="s">
        <v>192</v>
      </c>
      <c r="C168" s="122">
        <f>SUM(C166:C167)</f>
        <v>257894</v>
      </c>
      <c r="D168" s="122">
        <f aca="true" t="shared" si="65" ref="D168:L168">SUM(D166:D167)</f>
        <v>84557</v>
      </c>
      <c r="E168" s="122">
        <f t="shared" si="65"/>
        <v>154406</v>
      </c>
      <c r="F168" s="122">
        <f t="shared" si="65"/>
        <v>27985</v>
      </c>
      <c r="G168" s="122">
        <f t="shared" si="65"/>
        <v>9693</v>
      </c>
      <c r="H168" s="122">
        <f t="shared" si="65"/>
        <v>7022</v>
      </c>
      <c r="I168" s="122">
        <f t="shared" si="65"/>
        <v>541557</v>
      </c>
      <c r="J168" s="122">
        <f t="shared" si="65"/>
        <v>25333</v>
      </c>
      <c r="K168" s="122">
        <f t="shared" si="65"/>
        <v>14550</v>
      </c>
      <c r="L168" s="122">
        <f t="shared" si="65"/>
        <v>39883</v>
      </c>
      <c r="M168" s="123">
        <f>I168+L168</f>
        <v>581440</v>
      </c>
    </row>
    <row r="169" spans="1:14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155"/>
    </row>
    <row r="170" spans="1:13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89"/>
    </row>
    <row r="171" spans="1:14" ht="12.75">
      <c r="A171" s="34"/>
      <c r="B171" s="34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</row>
    <row r="172" spans="1:13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</row>
    <row r="173" spans="1:13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</row>
    <row r="174" spans="1:13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</row>
    <row r="175" spans="1:13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</row>
    <row r="176" spans="1:13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</row>
    <row r="177" spans="1:13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</row>
    <row r="178" spans="1:13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3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</row>
    <row r="180" spans="1:13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</row>
    <row r="181" spans="1:13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</row>
    <row r="182" spans="1:13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</row>
    <row r="183" spans="1:13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</row>
    <row r="184" spans="1:13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</row>
    <row r="185" spans="1:13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</row>
    <row r="186" spans="1:13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</row>
    <row r="187" spans="1:13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1:13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</row>
    <row r="189" spans="1:13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</row>
    <row r="190" spans="1:13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</row>
    <row r="191" spans="1:13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1:13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</row>
    <row r="193" spans="1:13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</row>
    <row r="194" spans="1:13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1:13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</row>
    <row r="196" spans="1:13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</row>
    <row r="197" spans="1:13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1:13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</row>
    <row r="199" spans="1:13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</row>
    <row r="200" spans="1:13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1:13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</row>
    <row r="202" spans="1:13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</row>
    <row r="203" spans="1:13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</row>
    <row r="204" spans="1:13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</row>
    <row r="205" spans="1:13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</row>
    <row r="206" spans="1:13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</row>
    <row r="207" spans="1:13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</row>
    <row r="208" spans="1:13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</row>
    <row r="209" spans="1:13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</row>
    <row r="210" spans="1:13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</row>
    <row r="211" spans="1:13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</row>
    <row r="212" spans="1:13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</row>
    <row r="213" spans="1:13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</row>
    <row r="214" spans="1:13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</row>
    <row r="215" spans="1:13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</row>
    <row r="216" spans="1:13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</row>
    <row r="217" spans="1:13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</row>
    <row r="218" spans="1:13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</row>
    <row r="219" spans="1:13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</row>
    <row r="220" spans="1:13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</row>
    <row r="221" spans="1:13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</row>
    <row r="222" spans="1:13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1:13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</row>
    <row r="224" spans="1:13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</row>
    <row r="225" spans="1:13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</row>
    <row r="226" spans="1:13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</row>
    <row r="227" spans="1:13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</row>
    <row r="228" spans="1:13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</row>
    <row r="229" spans="1:13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</row>
    <row r="230" spans="1:13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1:13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1:13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1:13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1:13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</row>
    <row r="235" spans="1:13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1:13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1:13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1:13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</row>
    <row r="239" spans="1:13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</row>
    <row r="240" spans="1:13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</row>
    <row r="241" spans="1:13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</row>
    <row r="242" spans="1:13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</row>
    <row r="243" spans="1:13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</row>
    <row r="244" spans="1:13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</row>
    <row r="245" spans="1:13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</row>
    <row r="246" spans="1:13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</row>
    <row r="247" spans="1:13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</row>
    <row r="248" spans="1:13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</row>
    <row r="249" spans="1:13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</row>
    <row r="250" spans="1:13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</row>
    <row r="251" spans="1:13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1:13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</row>
    <row r="253" spans="1:13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1:13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</row>
    <row r="255" spans="1:13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</row>
    <row r="256" spans="1:13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1:13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1:13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1:13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</row>
    <row r="260" spans="1:13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1:13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</row>
    <row r="262" spans="1:13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</row>
    <row r="263" spans="1:13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</row>
    <row r="264" spans="1:13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</row>
    <row r="265" spans="1:13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</row>
    <row r="266" spans="1:13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</row>
    <row r="267" spans="1:13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</row>
    <row r="268" spans="1:13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</row>
    <row r="269" spans="1:13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</row>
    <row r="270" spans="1:13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</row>
    <row r="271" spans="1:13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</row>
    <row r="272" spans="1:13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</row>
    <row r="273" spans="1:13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</row>
    <row r="274" spans="1:13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</row>
    <row r="275" spans="1:13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</row>
    <row r="276" spans="1:13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</row>
    <row r="277" spans="1:13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</row>
    <row r="278" spans="1:13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</row>
    <row r="279" spans="1:13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</row>
    <row r="280" spans="1:13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</row>
    <row r="281" spans="1:13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</row>
    <row r="282" spans="1:13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</row>
    <row r="283" spans="1:13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</row>
    <row r="284" spans="1:13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</row>
    <row r="285" spans="1:13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</row>
    <row r="286" spans="1:13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</row>
    <row r="287" spans="1:13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</row>
    <row r="288" spans="1:13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</row>
    <row r="289" spans="1:13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</row>
    <row r="290" spans="1:13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</row>
    <row r="291" spans="1:13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</row>
    <row r="292" spans="1:13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</row>
    <row r="293" spans="1:13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</row>
    <row r="294" spans="1:13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</row>
    <row r="295" spans="1:13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</row>
    <row r="296" spans="1:13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</row>
    <row r="297" spans="1:13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</row>
    <row r="298" spans="1:13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</row>
    <row r="299" spans="1:13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</row>
    <row r="300" spans="1:13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</row>
    <row r="301" spans="1:13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</row>
    <row r="302" spans="1:13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</row>
    <row r="303" spans="1:13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</row>
    <row r="304" spans="1:13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</row>
    <row r="305" spans="1:13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</row>
    <row r="306" spans="1:13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</row>
    <row r="307" spans="1:13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</row>
    <row r="308" spans="1:13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</row>
    <row r="309" spans="1:13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</row>
    <row r="310" spans="1:13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</row>
    <row r="311" spans="1:13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</row>
    <row r="312" spans="1:13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</row>
    <row r="313" spans="1:13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</row>
    <row r="314" spans="1:13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</row>
    <row r="315" spans="1:13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</row>
    <row r="316" spans="1:13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</row>
    <row r="317" spans="1:13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</row>
    <row r="318" spans="1:13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</row>
    <row r="319" spans="1:13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</row>
    <row r="320" spans="1:13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</row>
    <row r="321" spans="1:13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</row>
    <row r="322" spans="1:13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</row>
    <row r="323" spans="1:13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</row>
    <row r="324" spans="1:13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</row>
    <row r="325" spans="1:13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</row>
    <row r="326" spans="1:13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</row>
    <row r="327" spans="1:13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</row>
    <row r="328" spans="1:13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</row>
    <row r="329" spans="1:13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</row>
    <row r="330" spans="1:13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</row>
    <row r="331" spans="1:13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</row>
    <row r="332" spans="1:13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</row>
    <row r="333" spans="1:13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</row>
    <row r="334" spans="1:13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</row>
    <row r="335" spans="1:13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</row>
    <row r="336" spans="1:13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</row>
    <row r="337" spans="1:13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</row>
    <row r="338" spans="1:13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</row>
    <row r="339" spans="1:13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</row>
    <row r="340" spans="1:13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</row>
    <row r="341" spans="1:13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</row>
    <row r="342" spans="1:13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</row>
    <row r="343" spans="1:13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</row>
    <row r="344" spans="1:13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</row>
    <row r="345" spans="1:13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</row>
    <row r="346" spans="1:13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</row>
    <row r="347" spans="1:13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</row>
    <row r="348" spans="1:13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</row>
    <row r="349" spans="1:13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</row>
    <row r="350" spans="1:13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</row>
    <row r="351" spans="1:13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</row>
    <row r="352" spans="1:13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</row>
    <row r="353" spans="1:13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</row>
    <row r="354" spans="1:13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</row>
    <row r="355" spans="1:13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</row>
    <row r="356" spans="1:13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</row>
    <row r="357" spans="1:13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</row>
    <row r="358" spans="1:13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</row>
    <row r="359" spans="1:13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</row>
    <row r="360" spans="1:13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</row>
    <row r="361" spans="1:13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</row>
    <row r="362" spans="1:13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</row>
    <row r="363" spans="1:13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</row>
    <row r="364" spans="1:13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</row>
    <row r="365" spans="1:13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</row>
    <row r="366" spans="1:13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</row>
    <row r="367" spans="1:13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</row>
    <row r="368" spans="1:13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</row>
    <row r="369" spans="1:13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</row>
    <row r="370" spans="1:13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</row>
    <row r="371" spans="1:13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</row>
    <row r="372" spans="1:13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</row>
    <row r="373" spans="1:13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</row>
    <row r="374" spans="1:13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</row>
    <row r="375" spans="1:13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</row>
    <row r="376" spans="1:13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</row>
    <row r="377" spans="1:13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</row>
    <row r="378" spans="1:13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</row>
    <row r="379" spans="1:13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</row>
    <row r="380" spans="1:13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</row>
    <row r="381" spans="1:13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</row>
    <row r="382" spans="1:13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</row>
    <row r="383" spans="1:13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</row>
    <row r="384" spans="1:13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</row>
    <row r="385" spans="1:13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</row>
    <row r="386" spans="1:13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</row>
    <row r="387" spans="1:13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</row>
    <row r="388" spans="1:13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</row>
    <row r="389" spans="1:13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</row>
    <row r="390" spans="1:13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</row>
    <row r="391" spans="1:13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</row>
    <row r="392" spans="1:13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</row>
    <row r="393" spans="1:13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</row>
    <row r="394" spans="1:13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</row>
    <row r="395" spans="1:13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</row>
    <row r="396" spans="1:13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</row>
    <row r="397" spans="1:13" ht="12.7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</row>
    <row r="398" spans="1:13" ht="12.7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</row>
    <row r="399" spans="1:13" ht="12.7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</row>
    <row r="400" spans="1:13" ht="12.7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</row>
    <row r="401" spans="1:13" ht="12.7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</row>
    <row r="402" spans="1:13" ht="12.7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</row>
    <row r="403" spans="1:13" ht="12.7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</row>
    <row r="404" spans="1:13" ht="12.7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</row>
    <row r="405" spans="1:13" ht="12.7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</row>
    <row r="406" spans="1:13" ht="12.7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</row>
    <row r="407" spans="1:13" ht="12.7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</row>
    <row r="408" spans="1:13" ht="12.7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</row>
    <row r="409" spans="1:13" ht="12.7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</row>
    <row r="410" spans="1:13" ht="12.7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</row>
    <row r="411" spans="1:13" ht="12.7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</row>
    <row r="412" spans="1:13" ht="12.7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</row>
    <row r="413" spans="1:13" ht="12.7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</row>
    <row r="414" spans="1:13" ht="12.7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</row>
    <row r="415" spans="1:13" ht="12.7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</row>
    <row r="416" spans="1:13" ht="12.7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</row>
    <row r="417" spans="1:13" ht="12.7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</row>
    <row r="418" spans="1:13" ht="12.7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</row>
    <row r="419" spans="1:13" ht="12.7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</row>
    <row r="420" spans="1:13" ht="12.7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</row>
    <row r="421" spans="1:13" ht="12.7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</row>
    <row r="422" spans="1:13" ht="12.75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</row>
    <row r="423" spans="1:13" ht="12.75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</row>
    <row r="424" spans="1:13" ht="12.75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</row>
    <row r="425" spans="1:13" ht="12.75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</row>
    <row r="426" spans="1:13" ht="12.75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</row>
    <row r="427" spans="1:13" ht="12.75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</row>
    <row r="428" spans="1:13" ht="12.75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</row>
    <row r="429" spans="1:13" ht="12.75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</row>
    <row r="430" spans="1:13" ht="12.75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</row>
    <row r="431" spans="1:13" ht="12.75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</row>
    <row r="432" spans="1:13" ht="12.75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</row>
    <row r="433" spans="1:13" ht="12.75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</row>
    <row r="434" spans="1:13" ht="12.75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</row>
    <row r="435" spans="1:13" ht="12.75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</row>
    <row r="436" spans="1:13" ht="12.75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</row>
    <row r="437" spans="1:13" ht="12.75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</row>
    <row r="438" spans="1:13" ht="12.75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</row>
    <row r="439" spans="1:13" ht="12.75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</row>
    <row r="440" spans="1:13" ht="12.75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</row>
    <row r="441" spans="1:13" ht="12.75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</row>
    <row r="442" spans="1:13" ht="12.75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</row>
    <row r="443" spans="1:13" ht="12.75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</row>
    <row r="444" spans="1:13" ht="12.75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</row>
    <row r="445" spans="1:13" ht="12.75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</row>
    <row r="446" spans="1:13" ht="12.75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</row>
    <row r="447" spans="1:13" ht="12.75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</row>
    <row r="448" spans="1:13" ht="12.75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</row>
    <row r="449" spans="1:13" ht="12.75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</row>
    <row r="450" spans="1:13" ht="12.75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</row>
    <row r="451" spans="1:13" ht="12.75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</row>
    <row r="452" spans="1:13" ht="12.75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</row>
    <row r="453" spans="1:13" ht="12.75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</row>
    <row r="454" spans="1:13" ht="12.75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</row>
    <row r="455" spans="1:13" ht="12.75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</row>
    <row r="456" spans="1:13" ht="12.75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</row>
    <row r="457" spans="1:13" ht="12.75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</row>
    <row r="458" spans="1:13" ht="12.75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</row>
    <row r="459" spans="1:13" ht="12.75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</row>
    <row r="460" spans="1:13" ht="12.75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</row>
    <row r="461" spans="1:13" ht="12.75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</row>
    <row r="462" spans="1:13" ht="12.75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</row>
    <row r="463" spans="1:13" ht="12.75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</row>
    <row r="464" spans="1:13" ht="12.75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</row>
    <row r="465" spans="1:13" ht="12.75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</row>
    <row r="466" spans="1:13" ht="12.75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</row>
    <row r="467" spans="1:13" ht="12.75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</row>
    <row r="468" spans="1:13" ht="12.75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</row>
    <row r="469" spans="1:13" ht="12.75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</row>
    <row r="470" spans="1:13" ht="12.75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</row>
    <row r="471" spans="1:13" ht="12.75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</row>
    <row r="472" spans="1:13" ht="12.75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</row>
    <row r="473" spans="1:13" ht="12.75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</row>
    <row r="474" spans="1:13" ht="12.75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</row>
    <row r="475" spans="1:13" ht="12.75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</row>
    <row r="476" spans="1:13" ht="12.75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</row>
    <row r="477" spans="1:13" ht="12.75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</row>
    <row r="478" spans="1:13" ht="12.75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</row>
    <row r="479" spans="1:13" ht="12.75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</row>
    <row r="480" spans="1:13" ht="12.75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</row>
    <row r="481" spans="1:13" ht="12.75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</row>
    <row r="482" spans="1:13" ht="12.75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</row>
    <row r="483" spans="1:13" ht="12.75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</row>
    <row r="484" spans="1:13" ht="12.75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</row>
    <row r="485" spans="1:13" ht="12.75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</row>
    <row r="486" spans="1:13" ht="12.75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</row>
    <row r="487" spans="1:13" ht="12.75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</row>
    <row r="488" spans="1:13" ht="12.75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</row>
    <row r="489" spans="1:13" ht="12.75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</row>
    <row r="490" spans="1:13" ht="12.75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</row>
    <row r="491" spans="1:13" ht="12.75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</row>
    <row r="492" spans="1:13" ht="12.75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</row>
    <row r="493" spans="1:13" ht="12.75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</row>
    <row r="494" spans="1:13" ht="12.75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</row>
    <row r="495" spans="1:13" ht="12.75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</row>
    <row r="496" spans="1:13" ht="12.75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</row>
    <row r="497" spans="1:13" ht="12.75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</row>
    <row r="498" spans="1:13" ht="12.75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</row>
    <row r="499" spans="1:13" ht="12.75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</row>
    <row r="500" spans="1:13" ht="12.75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</row>
    <row r="501" spans="1:13" ht="12.75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</row>
    <row r="502" spans="1:13" ht="12.75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</row>
    <row r="503" spans="1:13" ht="12.75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</row>
    <row r="504" spans="1:13" ht="12.75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</row>
    <row r="505" spans="1:13" ht="12.75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</row>
    <row r="506" spans="1:13" ht="12.75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</row>
    <row r="507" spans="1:13" ht="12.75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</row>
    <row r="508" spans="1:13" ht="12.75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</row>
    <row r="509" spans="1:13" ht="12.75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</row>
    <row r="510" spans="1:13" ht="12.75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</row>
    <row r="511" spans="1:13" ht="12.75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</row>
    <row r="512" spans="1:13" ht="12.75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</row>
    <row r="513" spans="1:13" ht="12.75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</row>
    <row r="514" spans="1:13" ht="12.75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</row>
    <row r="515" spans="1:13" ht="12.75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</row>
    <row r="516" spans="1:13" ht="12.75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</row>
    <row r="517" spans="1:13" ht="12.75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</row>
    <row r="518" spans="1:13" ht="12.75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</row>
    <row r="519" spans="1:13" ht="12.75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</row>
    <row r="520" spans="1:13" ht="12.75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</row>
    <row r="521" spans="1:13" ht="12.75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</row>
    <row r="522" spans="1:13" ht="12.75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</row>
    <row r="523" spans="1:13" ht="12.75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</row>
    <row r="524" spans="1:13" ht="12.75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</row>
    <row r="525" spans="1:13" ht="12.75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</row>
    <row r="526" spans="1:13" ht="12.75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</row>
    <row r="527" spans="1:13" ht="12.75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</row>
    <row r="528" spans="1:13" ht="12.75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</row>
    <row r="529" spans="1:13" ht="12.75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</row>
    <row r="530" spans="1:13" ht="12.75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</row>
    <row r="531" spans="1:13" ht="12.75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</row>
    <row r="532" spans="1:13" ht="12.75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</row>
    <row r="533" spans="1:13" ht="12.75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</row>
    <row r="534" spans="1:13" ht="12.75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</row>
    <row r="535" spans="1:13" ht="12.75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</row>
    <row r="536" spans="1:13" ht="12.75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</row>
    <row r="537" spans="1:13" ht="12.75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</row>
    <row r="538" spans="1:13" ht="12.75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</row>
    <row r="539" spans="1:13" ht="12.75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</row>
    <row r="540" spans="1:13" ht="12.75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</row>
    <row r="541" spans="1:13" ht="12.75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</row>
    <row r="542" spans="1:13" ht="12.75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</row>
    <row r="543" spans="1:13" ht="12.75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</row>
    <row r="544" spans="1:13" ht="12.75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</row>
    <row r="545" spans="1:13" ht="12.75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</row>
    <row r="546" spans="1:13" ht="12.75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</row>
    <row r="547" spans="1:13" ht="12.75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</row>
    <row r="548" spans="1:13" ht="12.75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</row>
    <row r="549" spans="1:13" ht="12.75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</row>
    <row r="550" spans="1:13" ht="12.75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</row>
    <row r="551" spans="1:13" ht="12.75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</row>
    <row r="552" spans="1:13" ht="12.75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</row>
    <row r="553" spans="1:13" ht="12.75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</row>
    <row r="554" spans="1:13" ht="12.75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</row>
    <row r="555" spans="1:13" ht="12.75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</row>
    <row r="556" spans="1:13" ht="12.75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</row>
    <row r="557" spans="1:13" ht="12.75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</row>
    <row r="558" spans="1:13" ht="12.75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</row>
    <row r="559" spans="1:13" ht="12.75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</row>
    <row r="560" spans="1:13" ht="12.75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</row>
    <row r="561" spans="1:13" ht="12.75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</row>
    <row r="562" spans="1:13" ht="12.75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</row>
    <row r="563" spans="1:13" ht="12.75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</row>
    <row r="564" spans="1:13" ht="12.75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</row>
    <row r="565" spans="1:13" ht="12.75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</row>
    <row r="566" spans="1:13" ht="12.75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</row>
    <row r="567" spans="1:13" ht="12.75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</row>
    <row r="568" spans="1:13" ht="12.75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</row>
    <row r="569" spans="1:13" ht="12.75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</row>
    <row r="570" spans="1:13" ht="12.75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</row>
    <row r="571" spans="1:13" ht="12.75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</row>
    <row r="572" spans="1:13" ht="12.75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</row>
    <row r="573" spans="1:13" ht="12.75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</row>
    <row r="574" spans="1:13" ht="12.75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</row>
    <row r="575" spans="1:13" ht="12.75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</row>
    <row r="576" spans="1:13" ht="12.75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</row>
    <row r="577" spans="1:13" ht="12.75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</row>
    <row r="578" spans="1:13" ht="12.75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</row>
    <row r="579" spans="1:13" ht="12.75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</row>
    <row r="580" spans="1:13" ht="12.75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</row>
    <row r="581" spans="1:13" ht="12.75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</row>
    <row r="582" spans="1:13" ht="12.75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</row>
    <row r="583" spans="1:13" ht="12.75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</row>
    <row r="584" spans="1:13" ht="12.75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</row>
    <row r="585" spans="1:13" ht="12.75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</row>
    <row r="586" spans="1:13" ht="12.75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</row>
    <row r="587" spans="1:13" ht="12.75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</row>
    <row r="588" spans="1:13" ht="12.75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</row>
    <row r="589" spans="1:13" ht="12.75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</row>
    <row r="590" spans="1:13" ht="12.75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</row>
    <row r="591" spans="1:13" ht="12.75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</row>
    <row r="592" spans="1:13" ht="12.75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</row>
    <row r="593" spans="1:13" ht="12.75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</row>
    <row r="594" spans="1:13" ht="12.75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</row>
    <row r="595" spans="1:13" ht="12.75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</row>
    <row r="596" spans="1:13" ht="12.75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</row>
    <row r="597" spans="1:13" ht="12.75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</row>
    <row r="598" spans="1:13" ht="12.75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</row>
    <row r="599" spans="1:13" ht="12.75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</row>
    <row r="600" spans="1:13" ht="12.75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</row>
    <row r="601" spans="1:13" ht="12.75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</row>
    <row r="602" spans="1:13" ht="12.75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</row>
    <row r="603" spans="1:13" ht="12.75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</row>
    <row r="604" spans="1:13" ht="12.75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</row>
    <row r="605" spans="1:13" ht="12.75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</row>
    <row r="606" spans="1:13" ht="12.75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</row>
    <row r="607" spans="1:13" ht="12.75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</row>
    <row r="608" spans="1:13" ht="12.75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</row>
    <row r="609" spans="1:13" ht="12.75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</row>
    <row r="610" spans="1:13" ht="12.75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</row>
    <row r="611" spans="1:13" ht="12.75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</row>
    <row r="612" spans="1:13" ht="12.75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</row>
    <row r="613" spans="1:13" ht="12.75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</row>
    <row r="614" spans="1:13" ht="12.75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</row>
    <row r="615" spans="1:13" ht="12.75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</row>
    <row r="616" spans="1:13" ht="12.75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</row>
    <row r="617" spans="1:13" ht="12.75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</row>
    <row r="618" spans="1:13" ht="12.75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</row>
    <row r="619" spans="1:13" ht="12.75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</row>
    <row r="620" spans="1:13" ht="12.75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</row>
    <row r="621" spans="1:13" ht="12.75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</row>
    <row r="622" spans="1:13" ht="12.75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</row>
    <row r="623" spans="1:13" ht="12.75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</row>
    <row r="624" spans="1:13" ht="12.75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</row>
    <row r="625" spans="1:13" ht="12.75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</row>
    <row r="626" spans="1:13" ht="12.75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</row>
    <row r="627" spans="1:13" ht="12.75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</row>
    <row r="628" spans="1:13" ht="12.75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</row>
    <row r="629" spans="1:13" ht="12.75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</row>
    <row r="630" spans="1:13" ht="12.75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</row>
    <row r="631" spans="1:13" ht="12.75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</row>
    <row r="632" spans="1:13" ht="12.75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</row>
    <row r="633" spans="1:13" ht="12.75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</row>
    <row r="634" spans="1:13" ht="12.75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</row>
    <row r="635" spans="1:13" ht="12.75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</row>
    <row r="636" spans="1:13" ht="12.75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</row>
    <row r="637" spans="1:13" ht="12.75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</row>
    <row r="638" spans="1:13" ht="12.75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</row>
    <row r="639" spans="1:13" ht="12.75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</row>
    <row r="640" spans="1:13" ht="12.75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</row>
    <row r="641" spans="1:13" ht="12.75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</row>
    <row r="642" spans="1:13" ht="12.75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</row>
    <row r="643" spans="1:13" ht="12.75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</row>
    <row r="644" spans="1:13" ht="12.75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</row>
    <row r="645" spans="1:13" ht="12.75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</row>
    <row r="646" spans="1:13" ht="12.75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</row>
    <row r="647" spans="1:13" ht="12.75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</row>
    <row r="648" spans="1:13" ht="12.75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</row>
    <row r="649" spans="1:13" ht="12.75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</row>
    <row r="650" spans="1:13" ht="12.75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</row>
    <row r="651" spans="1:13" ht="12.75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</row>
    <row r="652" spans="1:13" ht="12.75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</row>
    <row r="653" spans="1:13" ht="12.75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</row>
    <row r="654" spans="1:13" ht="12.75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</row>
    <row r="655" spans="1:13" ht="12.75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</row>
    <row r="656" spans="1:13" ht="12.75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</row>
    <row r="657" spans="1:13" ht="12.75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</row>
    <row r="658" spans="1:13" ht="12.75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</row>
    <row r="659" spans="1:13" ht="12.75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</row>
    <row r="660" spans="1:13" ht="12.75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</row>
    <row r="661" spans="1:13" ht="12.75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</row>
    <row r="662" spans="1:13" ht="12.75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</row>
    <row r="663" spans="1:13" ht="12.75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</row>
    <row r="664" spans="1:13" ht="12.75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</row>
    <row r="665" spans="1:13" ht="12.75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</row>
    <row r="666" spans="1:13" ht="12.75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</row>
    <row r="667" spans="1:13" ht="12.75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</row>
    <row r="668" spans="1:13" ht="12.75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</row>
    <row r="669" spans="1:13" ht="12.75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</row>
    <row r="670" spans="1:13" ht="12.75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</row>
    <row r="671" spans="1:13" ht="12.75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</row>
    <row r="672" spans="1:13" ht="12.75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</row>
    <row r="673" spans="1:13" ht="12.75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</row>
    <row r="674" spans="1:13" ht="12.75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</row>
    <row r="675" spans="1:13" ht="12.75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</row>
    <row r="676" spans="1:13" ht="12.75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</row>
    <row r="677" spans="1:13" ht="12.75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</row>
    <row r="678" spans="1:13" ht="12.75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</row>
    <row r="679" spans="1:13" ht="12.75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</row>
    <row r="680" spans="1:13" ht="12.75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</row>
    <row r="681" spans="1:13" ht="12.75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</row>
    <row r="682" spans="1:13" ht="12.75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</row>
    <row r="683" spans="1:13" ht="12.75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</row>
    <row r="684" spans="1:13" ht="12.75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</row>
    <row r="685" spans="1:13" ht="12.75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</row>
    <row r="686" spans="1:13" ht="12.75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</row>
    <row r="687" spans="1:13" ht="12.75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</row>
    <row r="688" spans="1:13" ht="12.75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</row>
    <row r="689" spans="1:13" ht="12.75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</row>
    <row r="690" spans="1:13" ht="12.75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</row>
    <row r="691" spans="1:13" ht="12.75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</row>
    <row r="692" spans="1:13" ht="12.75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</row>
    <row r="693" spans="1:13" ht="12.75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</row>
    <row r="694" spans="1:13" ht="12.75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</row>
    <row r="695" spans="1:13" ht="12.75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</row>
    <row r="696" spans="1:13" ht="12.75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</row>
    <row r="697" spans="1:13" ht="12.75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</row>
    <row r="698" spans="1:13" ht="12.75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</row>
    <row r="699" spans="1:13" ht="12.75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</row>
    <row r="700" spans="1:13" ht="12.75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</row>
    <row r="701" spans="1:13" ht="12.75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</row>
    <row r="702" spans="1:13" ht="12.75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</row>
    <row r="703" spans="1:13" ht="12.75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</row>
    <row r="704" spans="1:13" ht="12.75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</row>
    <row r="705" spans="1:13" ht="12.75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</row>
    <row r="706" spans="1:13" ht="12.75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</row>
    <row r="707" spans="1:13" ht="12.75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</row>
    <row r="708" spans="1:13" ht="12.75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</row>
    <row r="709" spans="1:13" ht="12.75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</row>
    <row r="710" spans="1:13" ht="12.75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</row>
    <row r="711" spans="1:13" ht="12.75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</row>
    <row r="712" spans="1:13" ht="12.75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</row>
    <row r="713" spans="1:13" ht="12.75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</row>
    <row r="714" spans="1:13" ht="12.75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</row>
    <row r="715" spans="1:13" ht="12.75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</row>
    <row r="716" spans="1:13" ht="12.75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</row>
    <row r="717" spans="1:13" ht="12.75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</row>
    <row r="718" spans="1:13" ht="12.75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</row>
    <row r="719" spans="1:13" ht="12.75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</row>
    <row r="720" spans="1:13" ht="12.75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</row>
    <row r="721" spans="1:13" ht="12.75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</row>
    <row r="722" spans="1:13" ht="12.75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</row>
    <row r="723" spans="1:13" ht="12.75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</row>
    <row r="724" spans="1:13" ht="12.75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</row>
    <row r="725" spans="1:13" ht="12.75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</row>
    <row r="726" spans="1:13" ht="12.75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</row>
    <row r="727" spans="1:13" ht="12.75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</row>
    <row r="728" spans="1:13" ht="12.75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</row>
    <row r="729" spans="1:13" ht="12.75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</row>
    <row r="730" spans="1:13" ht="12.75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</row>
    <row r="731" spans="1:13" ht="12.75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</row>
    <row r="732" spans="1:13" ht="12.75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</row>
    <row r="733" spans="1:13" ht="12.75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</row>
    <row r="734" spans="1:13" ht="12.75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</row>
    <row r="735" spans="1:13" ht="12.75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</row>
    <row r="736" spans="1:13" ht="12.75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</row>
    <row r="737" spans="1:13" ht="12.75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</row>
    <row r="738" spans="1:13" ht="12.75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</row>
    <row r="739" spans="1:13" ht="12.75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</row>
    <row r="740" spans="1:13" ht="12.75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</row>
    <row r="741" spans="1:13" ht="12.75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</row>
    <row r="742" spans="1:13" ht="12.75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</row>
    <row r="743" spans="1:13" ht="12.75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</row>
    <row r="744" spans="1:13" ht="12.75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</row>
    <row r="745" spans="1:13" ht="12.75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</row>
    <row r="746" spans="1:13" ht="12.75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</row>
    <row r="747" spans="1:13" ht="12.75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</row>
    <row r="748" spans="1:13" ht="12.75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</row>
    <row r="749" spans="1:13" ht="12.75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</row>
    <row r="750" spans="1:13" ht="12.75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</row>
    <row r="751" spans="1:13" ht="12.75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</row>
    <row r="752" spans="1:13" ht="12.75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</row>
    <row r="753" spans="1:13" ht="12.75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</row>
    <row r="754" spans="1:13" ht="12.75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</row>
    <row r="755" spans="1:13" ht="12.75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</row>
    <row r="756" spans="1:13" ht="12.75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</row>
    <row r="757" spans="1:13" ht="12.75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</row>
    <row r="758" spans="1:13" ht="12.75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</row>
    <row r="759" spans="1:13" ht="12.75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</row>
    <row r="760" spans="1:13" ht="12.75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</row>
    <row r="761" spans="1:13" ht="12.75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</row>
    <row r="762" spans="1:13" ht="12.75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</row>
    <row r="763" spans="1:13" ht="12.75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</row>
    <row r="764" spans="1:13" ht="12.75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</row>
    <row r="765" spans="1:13" ht="12.75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</row>
    <row r="766" spans="1:13" ht="12.75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</row>
    <row r="767" spans="1:13" ht="12.75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</row>
    <row r="768" spans="1:13" ht="12.75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</row>
    <row r="769" spans="1:13" ht="12.75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</row>
    <row r="770" spans="1:13" ht="12.75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</row>
    <row r="771" spans="1:13" ht="12.75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</row>
    <row r="772" spans="1:13" ht="12.75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</row>
    <row r="773" spans="1:13" ht="12.75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</row>
    <row r="774" spans="1:13" ht="12.75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</row>
    <row r="775" spans="1:13" ht="12.75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</row>
    <row r="776" spans="1:13" ht="12.75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</row>
    <row r="777" spans="1:13" ht="12.75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</row>
    <row r="778" spans="1:13" ht="12.75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</row>
    <row r="779" spans="1:13" ht="12.75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</row>
    <row r="780" spans="1:13" ht="12.75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</row>
    <row r="781" spans="1:13" ht="12.75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</row>
    <row r="782" spans="1:13" ht="12.75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</row>
    <row r="783" spans="1:13" ht="12.75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</row>
    <row r="784" spans="1:13" ht="12.75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</row>
    <row r="785" spans="1:13" ht="12.75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</row>
    <row r="786" spans="1:13" ht="12.75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</row>
    <row r="787" spans="1:13" ht="12.75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</row>
    <row r="788" spans="1:13" ht="12.75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</row>
    <row r="789" spans="1:13" ht="12.75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</row>
    <row r="790" spans="1:13" ht="12.75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</row>
    <row r="791" spans="1:13" ht="12.75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</row>
    <row r="792" spans="1:13" ht="12.75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</row>
    <row r="793" spans="1:13" ht="12.75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</row>
    <row r="794" spans="1:13" ht="12.75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</row>
    <row r="795" spans="1:13" ht="12.75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</row>
    <row r="796" spans="1:13" ht="12.75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</row>
    <row r="797" spans="1:13" ht="12.75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</row>
    <row r="798" spans="1:13" ht="12.75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</row>
    <row r="799" spans="1:13" ht="12.75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</row>
    <row r="800" spans="1:13" ht="12.75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</row>
    <row r="801" spans="1:13" ht="12.75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</row>
    <row r="802" spans="1:13" ht="12.75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</row>
    <row r="803" spans="1:13" ht="12.75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</row>
    <row r="804" spans="1:13" ht="12.75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</row>
    <row r="805" spans="1:13" ht="12.75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</row>
    <row r="806" spans="1:13" ht="12.75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</row>
    <row r="807" spans="1:13" ht="12.75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</row>
    <row r="808" spans="1:13" ht="12.75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</row>
    <row r="809" spans="1:13" ht="12.75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</row>
    <row r="810" spans="1:13" ht="12.75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</row>
    <row r="811" spans="1:13" ht="12.75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</row>
    <row r="812" spans="1:13" ht="12.75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</row>
    <row r="813" spans="1:13" ht="12.75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</row>
    <row r="814" spans="1:13" ht="12.75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</row>
    <row r="815" spans="1:13" ht="12.75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</row>
    <row r="816" spans="1:13" ht="12.75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</row>
    <row r="817" spans="1:13" ht="12.75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</row>
    <row r="818" spans="1:13" ht="12.75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</row>
    <row r="819" spans="1:13" ht="12.75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</row>
    <row r="820" spans="1:13" ht="12.75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</row>
    <row r="821" spans="1:13" ht="12.75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</row>
    <row r="822" spans="1:13" ht="12.75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</row>
    <row r="823" spans="1:13" ht="12.75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</row>
    <row r="824" spans="1:13" ht="12.75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</row>
    <row r="825" spans="1:13" ht="12.75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</row>
    <row r="826" spans="1:13" ht="12.75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</row>
    <row r="827" spans="1:13" ht="12.75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</row>
    <row r="828" spans="1:13" ht="12.75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</row>
    <row r="829" spans="1:13" ht="12.75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</row>
    <row r="830" spans="1:13" ht="12.75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</row>
    <row r="831" spans="1:13" ht="12.75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</row>
    <row r="832" spans="1:13" ht="12.75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</row>
    <row r="833" spans="1:13" ht="12.75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</row>
    <row r="834" spans="1:13" ht="12.75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</row>
    <row r="835" spans="1:13" ht="12.75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</row>
    <row r="836" spans="1:13" ht="12.75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</row>
    <row r="837" spans="1:13" ht="12.75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</row>
    <row r="838" spans="1:13" ht="12.75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</row>
    <row r="839" spans="1:13" ht="12.75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</row>
    <row r="840" spans="1:13" ht="12.75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</row>
    <row r="841" spans="1:13" ht="12.75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</row>
    <row r="842" spans="1:13" ht="12.75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</row>
    <row r="843" spans="1:13" ht="12.75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</row>
    <row r="844" spans="1:13" ht="12.75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</row>
    <row r="845" spans="1:13" ht="12.75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</row>
    <row r="846" spans="1:13" ht="12.75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</row>
    <row r="847" spans="1:13" ht="12.75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</row>
    <row r="848" spans="1:13" ht="12.75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</row>
    <row r="849" spans="1:13" ht="12.75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</row>
    <row r="850" spans="1:13" ht="12.75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</row>
    <row r="851" spans="1:13" ht="12.75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</row>
    <row r="852" spans="1:13" ht="12.75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</row>
    <row r="853" spans="1:13" ht="12.75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</row>
    <row r="854" spans="1:13" ht="12.75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</row>
    <row r="855" spans="1:13" ht="12.75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</row>
    <row r="856" spans="1:13" ht="12.75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</row>
    <row r="857" spans="1:13" ht="12.75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</row>
    <row r="858" spans="1:13" ht="12.75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</row>
    <row r="859" spans="1:13" ht="12.75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</row>
    <row r="860" spans="1:13" ht="12.75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</row>
    <row r="861" spans="1:13" ht="12.75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</row>
    <row r="862" spans="1:13" ht="12.75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</row>
    <row r="863" spans="1:13" ht="12.75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</row>
    <row r="864" spans="1:13" ht="12.75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</row>
    <row r="865" spans="1:13" ht="12.75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</row>
    <row r="866" spans="1:13" ht="12.75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</row>
    <row r="867" spans="1:13" ht="12.75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</row>
    <row r="868" spans="1:13" ht="12.75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</row>
    <row r="869" spans="1:13" ht="12.75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</row>
    <row r="870" spans="1:13" ht="12.75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</row>
    <row r="871" spans="1:13" ht="12.75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</row>
    <row r="872" spans="1:13" ht="12.75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</row>
    <row r="873" spans="1:13" ht="12.75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</row>
    <row r="874" spans="1:13" ht="12.75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</row>
    <row r="875" spans="1:13" ht="12.75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</row>
    <row r="876" spans="1:13" ht="12.75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</row>
    <row r="877" spans="1:13" ht="12.75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</row>
    <row r="878" spans="1:13" ht="12.75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</row>
    <row r="879" spans="1:13" ht="12.75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</row>
    <row r="880" spans="1:13" ht="12.75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</row>
    <row r="881" spans="1:13" ht="12.75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</row>
    <row r="882" spans="1:13" ht="12.75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</row>
    <row r="883" spans="1:13" ht="12.75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</row>
    <row r="884" spans="1:13" ht="12.75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</row>
    <row r="885" spans="1:13" ht="12.75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</row>
    <row r="886" spans="1:13" ht="12.75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</row>
    <row r="887" spans="1:13" ht="12.75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</row>
    <row r="888" spans="1:13" ht="12.75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</row>
    <row r="889" spans="1:13" ht="12.75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</row>
    <row r="890" spans="1:13" ht="12.75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</row>
    <row r="891" spans="1:13" ht="12.75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</row>
    <row r="892" spans="1:13" ht="12.75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</row>
    <row r="893" spans="1:13" ht="12.75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</row>
    <row r="894" spans="1:13" ht="12.75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</row>
    <row r="895" spans="1:13" ht="12.75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</row>
    <row r="896" spans="1:13" ht="12.75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</row>
    <row r="897" spans="1:13" ht="12.75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</row>
    <row r="898" spans="1:13" ht="12.75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</row>
    <row r="899" spans="1:13" ht="12.75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</row>
    <row r="900" spans="1:13" ht="12.75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</row>
    <row r="901" spans="1:13" ht="12.75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</row>
    <row r="902" spans="1:13" ht="12.75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</row>
    <row r="903" spans="1:13" ht="12.75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</row>
    <row r="904" spans="1:13" ht="12.75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</row>
    <row r="905" spans="1:13" ht="12.75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</row>
    <row r="906" spans="1:13" ht="12.75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</row>
    <row r="907" spans="1:13" ht="12.75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</row>
    <row r="908" spans="1:13" ht="12.75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</row>
    <row r="909" spans="1:13" ht="12.75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</row>
    <row r="910" spans="1:13" ht="12.75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</row>
    <row r="911" spans="1:13" ht="12.75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</row>
    <row r="912" spans="1:13" ht="12.75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</row>
    <row r="913" spans="1:13" ht="12.75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</row>
    <row r="914" spans="1:13" ht="12.75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</row>
    <row r="915" spans="1:13" ht="12.75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</row>
    <row r="916" spans="1:13" ht="12.75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</row>
    <row r="917" spans="1:13" ht="12.75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</row>
    <row r="918" spans="1:13" ht="12.75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</row>
    <row r="919" spans="1:13" ht="12.75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</row>
    <row r="920" spans="1:13" ht="12.75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</row>
    <row r="921" spans="1:13" ht="12.75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</row>
    <row r="922" spans="1:13" ht="12.75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</row>
    <row r="923" spans="1:13" ht="12.75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</row>
    <row r="924" spans="1:13" ht="12.75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</row>
    <row r="925" spans="1:13" ht="12.75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</row>
    <row r="926" spans="1:13" ht="12.75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</row>
    <row r="927" spans="1:13" ht="12.75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</row>
    <row r="928" spans="1:13" ht="12.75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</row>
    <row r="929" spans="1:13" ht="12.75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</row>
    <row r="930" spans="1:13" ht="12.75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</row>
    <row r="931" spans="1:13" ht="12.75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</row>
    <row r="932" spans="1:13" ht="12.75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</row>
    <row r="933" spans="1:13" ht="12.75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</row>
    <row r="934" spans="1:13" ht="12.75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</row>
    <row r="935" spans="1:13" ht="12.75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</row>
    <row r="936" spans="1:13" ht="12.75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</row>
    <row r="937" spans="1:13" ht="12.75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</row>
    <row r="938" spans="1:13" ht="12.75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</row>
    <row r="939" spans="1:13" ht="12.75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</row>
    <row r="940" spans="1:13" ht="12.75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</row>
    <row r="941" spans="1:13" ht="12.75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</row>
    <row r="942" spans="1:13" ht="12.75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</row>
    <row r="943" spans="1:13" ht="12.75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</row>
    <row r="944" spans="1:13" ht="12.75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</row>
    <row r="945" spans="1:13" ht="12.75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</row>
    <row r="946" spans="1:13" ht="12.75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</row>
    <row r="947" spans="1:13" ht="12.75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</row>
    <row r="948" spans="1:13" ht="12.75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</row>
    <row r="949" spans="1:13" ht="12.75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</row>
    <row r="950" spans="1:13" ht="12.75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</row>
    <row r="951" spans="1:13" ht="12.75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</row>
    <row r="952" spans="1:13" ht="12.75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</row>
    <row r="953" spans="1:13" ht="12.75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</row>
    <row r="954" spans="1:13" ht="12.75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</row>
    <row r="955" spans="1:13" ht="12.75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</row>
    <row r="956" spans="1:13" ht="12.75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</row>
    <row r="957" spans="1:13" ht="12.75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</row>
    <row r="958" spans="1:13" ht="12.75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</row>
    <row r="959" spans="1:13" ht="12.75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</row>
    <row r="960" spans="1:13" ht="12.75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</row>
    <row r="961" spans="1:13" ht="12.75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</row>
    <row r="962" spans="1:13" ht="12.75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</row>
    <row r="963" spans="1:13" ht="12.75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</row>
    <row r="964" spans="1:13" ht="12.75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</row>
    <row r="965" spans="1:13" ht="12.75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</row>
    <row r="966" spans="1:13" ht="12.75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</row>
    <row r="967" spans="1:13" ht="12.75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</row>
    <row r="968" spans="1:13" ht="12.75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</row>
    <row r="969" spans="1:13" ht="12.75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</row>
    <row r="970" spans="1:13" ht="12.75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</row>
    <row r="971" spans="1:13" ht="12.75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</row>
    <row r="972" spans="1:13" ht="12.75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</row>
    <row r="973" spans="1:13" ht="12.75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</row>
    <row r="974" spans="1:13" ht="12.75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</row>
    <row r="975" spans="1:13" ht="12.75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</row>
    <row r="976" spans="1:13" ht="12.75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</row>
    <row r="977" spans="1:13" ht="12.75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</row>
    <row r="978" spans="1:13" ht="12.75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</row>
    <row r="979" spans="1:13" ht="12.75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</row>
    <row r="980" spans="1:13" ht="12.75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</row>
    <row r="981" spans="1:13" ht="12.75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</row>
    <row r="982" spans="1:13" ht="12.75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</row>
    <row r="983" spans="1:13" ht="12.75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</row>
    <row r="984" spans="1:13" ht="12.75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</row>
    <row r="985" spans="1:13" ht="12.75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</row>
    <row r="986" spans="1:13" ht="12.75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</row>
    <row r="987" spans="1:13" ht="12.75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</row>
    <row r="988" spans="1:13" ht="12.75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</row>
    <row r="989" spans="1:13" ht="12.75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</row>
    <row r="990" spans="1:13" ht="12.75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</row>
    <row r="991" spans="1:13" ht="12.75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</row>
    <row r="992" spans="1:13" ht="12.75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</row>
    <row r="993" spans="1:13" ht="12.75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</row>
    <row r="994" spans="1:13" ht="12.75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</row>
    <row r="995" spans="1:13" ht="12.75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</row>
    <row r="996" spans="1:13" ht="12.75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</row>
    <row r="997" spans="1:13" ht="12.75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</row>
    <row r="998" spans="1:13" ht="12.75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</row>
    <row r="999" spans="1:13" ht="12.75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</row>
    <row r="1000" spans="1:13" ht="12.75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</row>
    <row r="1001" spans="1:13" ht="12.75">
      <c r="A1001" s="34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</row>
    <row r="1002" spans="1:13" ht="12.75">
      <c r="A1002" s="34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</row>
    <row r="1003" spans="1:13" ht="12.75">
      <c r="A1003" s="34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</row>
    <row r="1004" spans="1:13" ht="12.75">
      <c r="A1004" s="34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</row>
    <row r="1005" spans="1:13" ht="12.75">
      <c r="A1005" s="34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</row>
    <row r="1006" spans="1:13" ht="12.75">
      <c r="A1006" s="34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</row>
    <row r="1007" spans="1:13" ht="12.75">
      <c r="A1007" s="34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</row>
    <row r="1008" spans="1:13" ht="12.75">
      <c r="A1008" s="34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</row>
    <row r="1009" spans="1:13" ht="12.75">
      <c r="A1009" s="34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</row>
    <row r="1010" spans="1:13" ht="12.75">
      <c r="A1010" s="34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</row>
    <row r="1011" spans="1:13" ht="12.75">
      <c r="A1011" s="34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</row>
    <row r="1012" spans="1:13" ht="12.75">
      <c r="A1012" s="34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</row>
    <row r="1013" spans="1:13" ht="12.75">
      <c r="A1013" s="34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</row>
    <row r="1014" spans="1:13" ht="12.75">
      <c r="A1014" s="34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</row>
    <row r="1015" spans="1:13" ht="12.75">
      <c r="A1015" s="34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</row>
    <row r="1016" spans="1:13" ht="12.75">
      <c r="A1016" s="34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</row>
    <row r="1017" spans="1:13" ht="12.75">
      <c r="A1017" s="34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</row>
    <row r="1018" spans="1:13" ht="12.75">
      <c r="A1018" s="34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</row>
    <row r="1019" spans="1:13" ht="12.75">
      <c r="A1019" s="34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</row>
    <row r="1020" spans="1:13" ht="12.75">
      <c r="A1020" s="34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</row>
    <row r="1021" spans="1:13" ht="12.75">
      <c r="A1021" s="34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</row>
    <row r="1022" spans="1:13" ht="12.75">
      <c r="A1022" s="34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</row>
    <row r="1023" spans="1:13" ht="12.75">
      <c r="A1023" s="34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</row>
    <row r="1024" spans="1:13" ht="12.75">
      <c r="A1024" s="34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</row>
    <row r="1025" spans="1:13" ht="12.75">
      <c r="A1025" s="34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</row>
    <row r="1026" spans="1:13" ht="12.75">
      <c r="A1026" s="34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</row>
    <row r="1027" spans="1:13" ht="12.75">
      <c r="A1027" s="34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</row>
    <row r="1028" spans="1:13" ht="12.75">
      <c r="A1028" s="34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</row>
    <row r="1029" spans="1:13" ht="12.75">
      <c r="A1029" s="34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</row>
    <row r="1030" spans="1:13" ht="12.75">
      <c r="A1030" s="34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</row>
    <row r="1031" spans="1:13" ht="12.75">
      <c r="A1031" s="34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</row>
    <row r="1032" spans="1:13" ht="12.75">
      <c r="A1032" s="34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</row>
    <row r="1033" spans="1:13" ht="12.75">
      <c r="A1033" s="34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</row>
    <row r="1034" spans="1:13" ht="12.75">
      <c r="A1034" s="34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</row>
    <row r="1035" spans="1:13" ht="12.75">
      <c r="A1035" s="34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</row>
    <row r="1036" spans="1:13" ht="12.75">
      <c r="A1036" s="34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</row>
    <row r="1037" spans="1:13" ht="12.75">
      <c r="A1037" s="34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</row>
    <row r="1038" spans="1:13" ht="12.75">
      <c r="A1038" s="34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</row>
    <row r="1039" spans="1:13" ht="12.75">
      <c r="A1039" s="34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</row>
    <row r="1040" spans="1:13" ht="12.75">
      <c r="A1040" s="34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</row>
    <row r="1041" spans="1:13" ht="12.75">
      <c r="A1041" s="34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</row>
    <row r="1042" spans="1:13" ht="12.75">
      <c r="A1042" s="34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</row>
    <row r="1043" spans="1:13" ht="12.75">
      <c r="A1043" s="34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</row>
    <row r="1044" spans="1:13" ht="12.75">
      <c r="A1044" s="34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</row>
    <row r="1045" spans="1:13" ht="12.75">
      <c r="A1045" s="34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</row>
    <row r="1046" spans="1:13" ht="12.75">
      <c r="A1046" s="34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</row>
    <row r="1047" spans="1:13" ht="12.75">
      <c r="A1047" s="34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</row>
    <row r="1048" spans="1:13" ht="12.75">
      <c r="A1048" s="34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</row>
    <row r="1049" spans="1:13" ht="12.75">
      <c r="A1049" s="34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</row>
    <row r="1050" spans="1:13" ht="12.75">
      <c r="A1050" s="34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</row>
    <row r="1051" spans="1:13" ht="12.75">
      <c r="A1051" s="34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</row>
    <row r="1052" spans="1:13" ht="12.75">
      <c r="A1052" s="34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</row>
    <row r="1053" spans="1:13" ht="12.75">
      <c r="A1053" s="34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</row>
    <row r="1054" spans="1:13" ht="12.75">
      <c r="A1054" s="34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</row>
    <row r="1055" spans="1:13" ht="12.75">
      <c r="A1055" s="34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</row>
    <row r="1056" spans="1:13" ht="12.75">
      <c r="A1056" s="34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</row>
    <row r="1057" spans="1:13" ht="12.75">
      <c r="A1057" s="34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</row>
    <row r="1058" spans="1:13" ht="12.75">
      <c r="A1058" s="34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</row>
    <row r="1059" spans="1:13" ht="12.75">
      <c r="A1059" s="34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</row>
    <row r="1060" spans="1:13" ht="12.75">
      <c r="A1060" s="34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</row>
    <row r="1061" spans="1:13" ht="12.75">
      <c r="A1061" s="34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</row>
    <row r="1062" spans="1:13" ht="12.75">
      <c r="A1062" s="34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</row>
    <row r="1063" spans="1:13" ht="12.75">
      <c r="A1063" s="34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</row>
    <row r="1064" spans="1:13" ht="12.75">
      <c r="A1064" s="34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</row>
    <row r="1065" spans="1:13" ht="12.75">
      <c r="A1065" s="34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</row>
    <row r="1066" spans="1:13" ht="12.75">
      <c r="A1066" s="34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</row>
    <row r="1067" spans="1:13" ht="12.75">
      <c r="A1067" s="34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</row>
    <row r="1068" spans="1:13" ht="12.75">
      <c r="A1068" s="34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</row>
    <row r="1069" spans="1:13" ht="12.75">
      <c r="A1069" s="34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</row>
    <row r="1070" spans="1:13" ht="12.75">
      <c r="A1070" s="34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</row>
    <row r="1071" spans="1:13" ht="12.75">
      <c r="A1071" s="34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</row>
    <row r="1072" spans="1:13" ht="12.75">
      <c r="A1072" s="34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</row>
    <row r="1073" spans="1:13" ht="12.75">
      <c r="A1073" s="34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</row>
    <row r="1074" spans="1:13" ht="12.75">
      <c r="A1074" s="34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</row>
    <row r="1075" spans="1:13" ht="12.75">
      <c r="A1075" s="34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</row>
    <row r="1076" spans="1:13" ht="12.75">
      <c r="A1076" s="34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</row>
    <row r="1077" spans="1:13" ht="12.75">
      <c r="A1077" s="34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</row>
    <row r="1078" spans="1:13" ht="12.75">
      <c r="A1078" s="34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</row>
    <row r="1079" spans="1:13" ht="12.75">
      <c r="A1079" s="34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</row>
    <row r="1080" spans="1:13" ht="12.75">
      <c r="A1080" s="34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</row>
    <row r="1081" spans="1:13" ht="12.75">
      <c r="A1081" s="34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</row>
    <row r="1082" spans="1:13" ht="12.75">
      <c r="A1082" s="34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</row>
    <row r="1083" spans="1:13" ht="12.75">
      <c r="A1083" s="34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</row>
    <row r="1084" spans="1:13" ht="12.75">
      <c r="A1084" s="34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</row>
    <row r="1085" spans="1:13" ht="12.75">
      <c r="A1085" s="34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</row>
    <row r="1086" spans="1:13" ht="12.75">
      <c r="A1086" s="34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</row>
    <row r="1087" spans="1:13" ht="12.75">
      <c r="A1087" s="34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</row>
    <row r="1088" spans="1:13" ht="12.75">
      <c r="A1088" s="34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</row>
    <row r="1089" spans="1:13" ht="12.75">
      <c r="A1089" s="34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</row>
    <row r="1090" spans="1:13" ht="12.75">
      <c r="A1090" s="34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</row>
    <row r="1091" spans="1:13" ht="12.75">
      <c r="A1091" s="34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</row>
    <row r="1092" spans="1:13" ht="12.75">
      <c r="A1092" s="34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</row>
    <row r="1093" spans="1:13" ht="12.75">
      <c r="A1093" s="34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</row>
    <row r="1094" spans="1:13" ht="12.75">
      <c r="A1094" s="34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</row>
    <row r="1095" spans="1:13" ht="12.75">
      <c r="A1095" s="34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</row>
    <row r="1096" spans="1:13" ht="12.75">
      <c r="A1096" s="34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</row>
    <row r="1097" spans="1:13" ht="12.75">
      <c r="A1097" s="34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</row>
    <row r="1098" spans="1:13" ht="12.75">
      <c r="A1098" s="34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</row>
    <row r="1099" spans="1:13" ht="12.75">
      <c r="A1099" s="34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</row>
    <row r="1100" spans="1:13" ht="12.75">
      <c r="A1100" s="34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</row>
    <row r="1101" spans="1:13" ht="12.75">
      <c r="A1101" s="34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</row>
    <row r="1102" spans="1:13" ht="12.75">
      <c r="A1102" s="34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</row>
    <row r="1103" spans="1:13" ht="12.75">
      <c r="A1103" s="34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</row>
    <row r="1104" spans="1:13" ht="12.75">
      <c r="A1104" s="34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</row>
    <row r="1105" spans="1:13" ht="12.75">
      <c r="A1105" s="34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</row>
    <row r="1106" spans="1:13" ht="12.75">
      <c r="A1106" s="34"/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</row>
    <row r="1107" spans="1:13" ht="12.75">
      <c r="A1107" s="34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</row>
    <row r="1108" spans="1:13" ht="12.75">
      <c r="A1108" s="34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</row>
    <row r="1109" spans="1:13" ht="12.75">
      <c r="A1109" s="34"/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</row>
    <row r="1110" spans="1:13" ht="12.75">
      <c r="A1110" s="34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</row>
    <row r="1111" spans="1:13" ht="12.75">
      <c r="A1111" s="34"/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</row>
  </sheetData>
  <mergeCells count="2">
    <mergeCell ref="A1:M1"/>
    <mergeCell ref="C3:L3"/>
  </mergeCells>
  <printOptions/>
  <pageMargins left="0.7874015748031497" right="0.7874015748031497" top="0.7874015748031497" bottom="0.5118110236220472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2005-12-22T05:47:06Z</cp:lastPrinted>
  <dcterms:created xsi:type="dcterms:W3CDTF">2003-02-14T09:32:56Z</dcterms:created>
  <dcterms:modified xsi:type="dcterms:W3CDTF">2005-12-15T16:39:39Z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