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<sst xmlns="http://schemas.openxmlformats.org/spreadsheetml/2006/main" count="143" uniqueCount="130">
  <si>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</si>
  <si>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</si>
  <si>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</si>
  <si>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</si>
  <si>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</si>
  <si>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</si>
  <si>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</si>
  <si>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</si>
  <si>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</si>
  <si>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</si>
  <si>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</si>
  <si>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</si>
  <si>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</si>
  <si>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</si>
  <si>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</si>
  <si>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</si>
  <si>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</si>
  <si>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</si>
  <si>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</si>
  <si>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</si>
  <si>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</si>
  <si>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</si>
  <si>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</si>
  <si>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</si>
  <si>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</si>
  <si>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</si>
  <si>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>Házi szociális gondozás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</si>
  <si>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</si>
  <si>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</si>
  <si>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</si>
  <si>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</si>
  <si>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</si>
  <si>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</si>
  <si>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</si>
  <si>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</si>
  <si>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</si>
  <si>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</si>
  <si>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</si>
  <si>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</si>
  <si>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</si>
  <si>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</si>
  <si>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</si>
  <si>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</si>
  <si>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</si>
  <si>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</si>
  <si>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</si>
  <si>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</si>
  <si>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</si>
  <si>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</si>
  <si>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</si>
  <si>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</si>
  <si>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</si>
  <si>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</si>
  <si>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</si>
  <si>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</si>
  <si>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</si>
  <si>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</si>
  <si>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</si>
  <si>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</si>
  <si>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</si>
  <si>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</si>
  <si>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</si>
  <si>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</si>
  <si>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</si>
  <si>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</si>
  <si>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</si>
  <si>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</si>
  <si>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</si>
  <si>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</si>
  <si>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</si>
  <si>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</si>
  <si>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Települési hulladék k.</t>
  </si>
  <si>
    <t>Hivatásos önk. Tűzolt.</t>
  </si>
  <si>
    <t>1 5 9</t>
  </si>
  <si>
    <t>Finanszírozási műv. elsz.</t>
  </si>
  <si>
    <t>1 3 2</t>
  </si>
  <si>
    <t xml:space="preserve">1 7 1 </t>
  </si>
  <si>
    <t>Cigány kisebbs.önkorm.</t>
  </si>
  <si>
    <t>Egyéb bev.</t>
  </si>
  <si>
    <t>Fejl.hitel</t>
  </si>
  <si>
    <t>Szennyvízkezelés</t>
  </si>
  <si>
    <t>Önkéntes tűzoltóság</t>
  </si>
  <si>
    <t>Kiegészítő alapellátás.</t>
  </si>
  <si>
    <t>1 1 2</t>
  </si>
  <si>
    <t>Népszav.pótelőirányzat</t>
  </si>
  <si>
    <t>1 2 4</t>
  </si>
  <si>
    <t>Helyi közút lét.pótelőir.</t>
  </si>
  <si>
    <t>Pótelőirányzat</t>
  </si>
  <si>
    <t>Város és k.rend. mód. előir</t>
  </si>
  <si>
    <t>Település üz. mód. előir.</t>
  </si>
  <si>
    <t xml:space="preserve"> Rendszers gyv, pénzbeni</t>
  </si>
  <si>
    <t>1 3 5</t>
  </si>
  <si>
    <t>1 3 6</t>
  </si>
  <si>
    <t>Eseti pénzb. szoc.ellát.</t>
  </si>
  <si>
    <t>1 3 3</t>
  </si>
  <si>
    <t>Finansz. műv. mód. előir.</t>
  </si>
  <si>
    <t>Cigány K. mód. előir.</t>
  </si>
  <si>
    <t>1 7 2</t>
  </si>
  <si>
    <t>1 7</t>
  </si>
  <si>
    <t>Kisebbs. önk.  összesen</t>
  </si>
  <si>
    <t>Kisebbs. önk. mód.előir.</t>
  </si>
  <si>
    <t>Egyéb felad. mód. előir.</t>
  </si>
  <si>
    <t>Pótelőirűnyzat</t>
  </si>
  <si>
    <t>Polg. Hiv. mód.előir.össz.</t>
  </si>
  <si>
    <t>Eseti p. szoc. mód.előir.</t>
  </si>
  <si>
    <t>Pótelőirányazt</t>
  </si>
  <si>
    <t>Rendszers gyv. mód. előir.</t>
  </si>
  <si>
    <t>Pótelőirűnyazt</t>
  </si>
  <si>
    <t>Szoc. ellátás mód. ei. ö.</t>
  </si>
  <si>
    <t>3 1</t>
  </si>
  <si>
    <t>Ált. isk. ell. mód. előir.</t>
  </si>
  <si>
    <t xml:space="preserve">1 5 5 </t>
  </si>
  <si>
    <t>Egyéb szórakozt. pótelőir.</t>
  </si>
  <si>
    <t>Eü. ellátás mód. előir.</t>
  </si>
  <si>
    <t>Részben önálló. mód.ei.</t>
  </si>
  <si>
    <t>Pótelőirányzat össz.</t>
  </si>
  <si>
    <t>Önk. fekad, mód.előir.</t>
  </si>
  <si>
    <t>Polg.Hiv.mód. előir.össz.</t>
  </si>
  <si>
    <t>2 1</t>
  </si>
  <si>
    <t>Óvodai ellátás mód.előir.</t>
  </si>
  <si>
    <t>Pótelőirányzat  összesen</t>
  </si>
  <si>
    <t xml:space="preserve">Óvodai. ell. mód. össz. </t>
  </si>
  <si>
    <t>Óvodai ellátás pót. és mód.ei.</t>
  </si>
  <si>
    <t>Ált. iskola mód.előir.</t>
  </si>
  <si>
    <t>Ált. isk. mód. előir.</t>
  </si>
  <si>
    <t xml:space="preserve">Szlovák K. mód. előir. </t>
  </si>
  <si>
    <t>Anya és gyermek véd.mód.</t>
  </si>
  <si>
    <t>Bevételek összesen IV.hó</t>
  </si>
  <si>
    <t>Bevét. mód. ei. össz.VI.hó</t>
  </si>
  <si>
    <t>2. számú melléklet  a 10/2005. (VII.4.) önkormányzati  rendelethez
Rétság Város Önkormányzat  2005. évi módosított költségvetésének szakfeladatos   bevételei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</si>
</sst>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105" zoomScaleNormal="105" workbookViewId="0" topLeftCell="A1">
      <selection activeCell="A3" sqref="A3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ht="42.75" customHeight="1">
      <c r="A1" s="101" t="s">
        <v>129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0.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9" t="s">
        <v>16</v>
      </c>
      <c r="N2" s="100"/>
    </row>
    <row r="3" spans="1:22" s="4" customFormat="1" ht="10.5" customHeight="1" thickBot="1">
      <c r="A3" s="12" t="s">
        <v>1</v>
      </c>
      <c r="B3" s="13" t="s">
        <v>2</v>
      </c>
      <c r="C3" s="13" t="s">
        <v>3</v>
      </c>
      <c r="D3" s="13" t="s">
        <v>78</v>
      </c>
      <c r="E3" s="13" t="s">
        <v>7</v>
      </c>
      <c r="F3" s="13" t="s">
        <v>4</v>
      </c>
      <c r="G3" s="13" t="s">
        <v>5</v>
      </c>
      <c r="H3" s="13" t="s">
        <v>15</v>
      </c>
      <c r="I3" s="13" t="s">
        <v>6</v>
      </c>
      <c r="J3" s="13" t="s">
        <v>8</v>
      </c>
      <c r="K3" s="13" t="s">
        <v>79</v>
      </c>
      <c r="L3" s="13" t="s">
        <v>9</v>
      </c>
      <c r="M3" s="13" t="s">
        <v>10</v>
      </c>
      <c r="N3" s="14" t="s">
        <v>11</v>
      </c>
      <c r="O3" s="6"/>
      <c r="P3" s="6"/>
      <c r="Q3" s="6"/>
      <c r="R3" s="6"/>
      <c r="S3" s="6"/>
      <c r="T3" s="6"/>
      <c r="U3" s="6"/>
      <c r="V3" s="6"/>
    </row>
    <row r="4" spans="1:14" s="1" customFormat="1" ht="10.5" customHeight="1" thickBot="1">
      <c r="A4" s="15" t="s">
        <v>17</v>
      </c>
      <c r="B4" s="16" t="s">
        <v>37</v>
      </c>
      <c r="C4" s="17">
        <v>2396</v>
      </c>
      <c r="D4" s="17"/>
      <c r="E4" s="17">
        <v>200</v>
      </c>
      <c r="F4" s="17"/>
      <c r="G4" s="17"/>
      <c r="H4" s="17"/>
      <c r="I4" s="17"/>
      <c r="J4" s="17"/>
      <c r="K4" s="17"/>
      <c r="L4" s="17"/>
      <c r="M4" s="17"/>
      <c r="N4" s="18">
        <f>SUM(C4:M4)</f>
        <v>2596</v>
      </c>
    </row>
    <row r="5" spans="1:14" s="1" customFormat="1" ht="10.5" customHeight="1" thickBot="1">
      <c r="A5" s="19" t="s">
        <v>83</v>
      </c>
      <c r="B5" s="20" t="s">
        <v>84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>
        <f>SUM(C5:M5)</f>
        <v>0</v>
      </c>
    </row>
    <row r="6" spans="1:14" ht="10.5" customHeight="1">
      <c r="A6" s="23" t="s">
        <v>18</v>
      </c>
      <c r="B6" s="24" t="s">
        <v>12</v>
      </c>
      <c r="C6" s="25">
        <v>615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>
        <f aca="true" t="shared" si="0" ref="N6:N14">SUM(C6:M6)</f>
        <v>615</v>
      </c>
    </row>
    <row r="7" spans="1:14" ht="10.5" customHeight="1">
      <c r="A7" s="35" t="s">
        <v>53</v>
      </c>
      <c r="B7" s="27" t="s">
        <v>71</v>
      </c>
      <c r="C7" s="28">
        <v>6947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36">
        <f t="shared" si="0"/>
        <v>6947</v>
      </c>
    </row>
    <row r="8" spans="1:14" ht="10.5" customHeight="1" thickBot="1">
      <c r="A8" s="45" t="s">
        <v>85</v>
      </c>
      <c r="B8" s="29" t="s">
        <v>86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>
        <v>250</v>
      </c>
      <c r="N8" s="46">
        <f>SUM(C8:M8)</f>
        <v>250</v>
      </c>
    </row>
    <row r="9" spans="1:14" ht="10.5" customHeight="1">
      <c r="A9" s="31" t="s">
        <v>19</v>
      </c>
      <c r="B9" s="32" t="s">
        <v>36</v>
      </c>
      <c r="C9" s="33"/>
      <c r="D9" s="33"/>
      <c r="E9" s="33">
        <v>6876</v>
      </c>
      <c r="F9" s="33"/>
      <c r="G9" s="33"/>
      <c r="H9" s="33"/>
      <c r="I9" s="33"/>
      <c r="J9" s="33"/>
      <c r="K9" s="33"/>
      <c r="L9" s="33">
        <v>1500</v>
      </c>
      <c r="M9" s="33">
        <v>4226</v>
      </c>
      <c r="N9" s="34">
        <f t="shared" si="0"/>
        <v>12602</v>
      </c>
    </row>
    <row r="10" spans="1:14" ht="10.5" customHeight="1">
      <c r="A10" s="35"/>
      <c r="B10" s="27" t="s">
        <v>87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36">
        <f>SUM(C10:M10)</f>
        <v>0</v>
      </c>
    </row>
    <row r="11" spans="1:14" ht="10.5" customHeight="1" thickBot="1">
      <c r="A11" s="37"/>
      <c r="B11" s="38" t="s">
        <v>88</v>
      </c>
      <c r="C11" s="39">
        <f>SUM(C9:C10)</f>
        <v>0</v>
      </c>
      <c r="D11" s="39">
        <f aca="true" t="shared" si="1" ref="D11:N11">SUM(D9:D10)</f>
        <v>0</v>
      </c>
      <c r="E11" s="39">
        <f t="shared" si="1"/>
        <v>6876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1500</v>
      </c>
      <c r="M11" s="39">
        <f t="shared" si="1"/>
        <v>4226</v>
      </c>
      <c r="N11" s="40">
        <f t="shared" si="1"/>
        <v>12602</v>
      </c>
    </row>
    <row r="12" spans="1:14" ht="10.5" customHeight="1">
      <c r="A12" s="41" t="s">
        <v>21</v>
      </c>
      <c r="B12" s="42" t="s">
        <v>22</v>
      </c>
      <c r="C12" s="43">
        <v>54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>
        <f t="shared" si="0"/>
        <v>54</v>
      </c>
    </row>
    <row r="13" spans="1:14" ht="10.5" customHeight="1">
      <c r="A13" s="35" t="s">
        <v>23</v>
      </c>
      <c r="B13" s="27" t="s">
        <v>24</v>
      </c>
      <c r="C13" s="28">
        <v>234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6">
        <f t="shared" si="0"/>
        <v>234</v>
      </c>
    </row>
    <row r="14" spans="1:14" ht="10.5" customHeight="1" thickBot="1">
      <c r="A14" s="45" t="s">
        <v>20</v>
      </c>
      <c r="B14" s="29" t="s">
        <v>80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v>1200</v>
      </c>
      <c r="M14" s="30"/>
      <c r="N14" s="46">
        <f t="shared" si="0"/>
        <v>1200</v>
      </c>
    </row>
    <row r="15" spans="1:14" s="1" customFormat="1" ht="10.5" customHeight="1">
      <c r="A15" s="47" t="s">
        <v>25</v>
      </c>
      <c r="B15" s="48" t="s">
        <v>35</v>
      </c>
      <c r="C15" s="49">
        <f>C6+C7+C9+C12+C13+C14+C8</f>
        <v>7850</v>
      </c>
      <c r="D15" s="49">
        <f aca="true" t="shared" si="2" ref="D15:N15">D6+D7+D9+D12+D13+D14+D8</f>
        <v>0</v>
      </c>
      <c r="E15" s="49">
        <f t="shared" si="2"/>
        <v>6876</v>
      </c>
      <c r="F15" s="49">
        <f t="shared" si="2"/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2700</v>
      </c>
      <c r="M15" s="49">
        <f t="shared" si="2"/>
        <v>4476</v>
      </c>
      <c r="N15" s="66">
        <f t="shared" si="2"/>
        <v>21902</v>
      </c>
    </row>
    <row r="16" spans="1:14" s="1" customFormat="1" ht="10.5" customHeight="1">
      <c r="A16" s="50"/>
      <c r="B16" s="51" t="s">
        <v>87</v>
      </c>
      <c r="C16" s="52">
        <f>C10</f>
        <v>0</v>
      </c>
      <c r="D16" s="52">
        <f aca="true" t="shared" si="3" ref="D16:N16">D10</f>
        <v>0</v>
      </c>
      <c r="E16" s="52">
        <f t="shared" si="3"/>
        <v>0</v>
      </c>
      <c r="F16" s="52">
        <f t="shared" si="3"/>
        <v>0</v>
      </c>
      <c r="G16" s="52">
        <f t="shared" si="3"/>
        <v>0</v>
      </c>
      <c r="H16" s="52">
        <f t="shared" si="3"/>
        <v>0</v>
      </c>
      <c r="I16" s="52">
        <f t="shared" si="3"/>
        <v>0</v>
      </c>
      <c r="J16" s="52">
        <f t="shared" si="3"/>
        <v>0</v>
      </c>
      <c r="K16" s="52">
        <f t="shared" si="3"/>
        <v>0</v>
      </c>
      <c r="L16" s="52">
        <f t="shared" si="3"/>
        <v>0</v>
      </c>
      <c r="M16" s="52">
        <f t="shared" si="3"/>
        <v>0</v>
      </c>
      <c r="N16" s="81">
        <f t="shared" si="3"/>
        <v>0</v>
      </c>
    </row>
    <row r="17" spans="1:14" s="1" customFormat="1" ht="10.5" customHeight="1" thickBot="1">
      <c r="A17" s="53"/>
      <c r="B17" s="54" t="s">
        <v>89</v>
      </c>
      <c r="C17" s="55">
        <f>SUM(C15:C16)</f>
        <v>7850</v>
      </c>
      <c r="D17" s="55">
        <f aca="true" t="shared" si="4" ref="D17:N17">SUM(D15:D16)</f>
        <v>0</v>
      </c>
      <c r="E17" s="55">
        <f t="shared" si="4"/>
        <v>6876</v>
      </c>
      <c r="F17" s="55">
        <f t="shared" si="4"/>
        <v>0</v>
      </c>
      <c r="G17" s="55">
        <f t="shared" si="4"/>
        <v>0</v>
      </c>
      <c r="H17" s="55">
        <f t="shared" si="4"/>
        <v>0</v>
      </c>
      <c r="I17" s="55">
        <f t="shared" si="4"/>
        <v>0</v>
      </c>
      <c r="J17" s="55">
        <f t="shared" si="4"/>
        <v>0</v>
      </c>
      <c r="K17" s="55">
        <f t="shared" si="4"/>
        <v>0</v>
      </c>
      <c r="L17" s="55">
        <f t="shared" si="4"/>
        <v>2700</v>
      </c>
      <c r="M17" s="55">
        <f t="shared" si="4"/>
        <v>4476</v>
      </c>
      <c r="N17" s="72">
        <f t="shared" si="4"/>
        <v>21902</v>
      </c>
    </row>
    <row r="18" spans="1:14" s="2" customFormat="1" ht="10.5" customHeight="1">
      <c r="A18" s="31" t="s">
        <v>75</v>
      </c>
      <c r="B18" s="32" t="s">
        <v>90</v>
      </c>
      <c r="C18" s="33"/>
      <c r="D18" s="33"/>
      <c r="E18" s="33">
        <v>898</v>
      </c>
      <c r="F18" s="33"/>
      <c r="G18" s="33"/>
      <c r="H18" s="33"/>
      <c r="I18" s="33"/>
      <c r="J18" s="33"/>
      <c r="K18" s="33"/>
      <c r="L18" s="33"/>
      <c r="M18" s="33"/>
      <c r="N18" s="34">
        <f>SUM(C18:M18)</f>
        <v>898</v>
      </c>
    </row>
    <row r="19" spans="1:14" s="2" customFormat="1" ht="10.5" customHeight="1">
      <c r="A19" s="35"/>
      <c r="B19" s="27" t="s">
        <v>105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6">
        <f>SUM(C19:M19)</f>
        <v>0</v>
      </c>
    </row>
    <row r="20" spans="1:14" s="2" customFormat="1" ht="10.5" customHeight="1" thickBot="1">
      <c r="A20" s="37"/>
      <c r="B20" s="38" t="s">
        <v>106</v>
      </c>
      <c r="C20" s="39">
        <f>SUM(C18:C19)</f>
        <v>0</v>
      </c>
      <c r="D20" s="39">
        <f aca="true" t="shared" si="5" ref="D20:N20">SUM(D18:D19)</f>
        <v>0</v>
      </c>
      <c r="E20" s="39">
        <f t="shared" si="5"/>
        <v>898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40">
        <f t="shared" si="5"/>
        <v>898</v>
      </c>
    </row>
    <row r="21" spans="1:14" s="2" customFormat="1" ht="10.5" customHeight="1">
      <c r="A21" s="41" t="s">
        <v>94</v>
      </c>
      <c r="B21" s="42" t="s">
        <v>93</v>
      </c>
      <c r="C21" s="43"/>
      <c r="D21" s="43"/>
      <c r="E21" s="43">
        <v>1365</v>
      </c>
      <c r="F21" s="43"/>
      <c r="G21" s="43"/>
      <c r="H21" s="43"/>
      <c r="I21" s="43"/>
      <c r="J21" s="43"/>
      <c r="K21" s="43"/>
      <c r="L21" s="43"/>
      <c r="M21" s="43"/>
      <c r="N21" s="44">
        <f>SUM(C21:M21)</f>
        <v>1365</v>
      </c>
    </row>
    <row r="22" spans="1:14" s="2" customFormat="1" ht="10.5" customHeight="1">
      <c r="A22" s="35"/>
      <c r="B22" s="27" t="s">
        <v>87</v>
      </c>
      <c r="C22" s="28"/>
      <c r="D22" s="28"/>
      <c r="E22" s="28">
        <v>1524</v>
      </c>
      <c r="F22" s="28"/>
      <c r="G22" s="28"/>
      <c r="H22" s="28"/>
      <c r="I22" s="28"/>
      <c r="J22" s="28"/>
      <c r="K22" s="28"/>
      <c r="L22" s="28"/>
      <c r="M22" s="28"/>
      <c r="N22" s="36">
        <f>SUM(C22:M22)</f>
        <v>1524</v>
      </c>
    </row>
    <row r="23" spans="1:14" s="2" customFormat="1" ht="10.5" customHeight="1" thickBot="1">
      <c r="A23" s="37"/>
      <c r="B23" s="38" t="s">
        <v>104</v>
      </c>
      <c r="C23" s="39">
        <f>SUM(C21:C22)</f>
        <v>0</v>
      </c>
      <c r="D23" s="39">
        <f aca="true" t="shared" si="6" ref="D23:N23">SUM(D21:D22)</f>
        <v>0</v>
      </c>
      <c r="E23" s="39">
        <f t="shared" si="6"/>
        <v>2889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0</v>
      </c>
      <c r="L23" s="39">
        <f t="shared" si="6"/>
        <v>0</v>
      </c>
      <c r="M23" s="39">
        <f t="shared" si="6"/>
        <v>0</v>
      </c>
      <c r="N23" s="40">
        <f t="shared" si="6"/>
        <v>2889</v>
      </c>
    </row>
    <row r="24" spans="1:14" s="2" customFormat="1" ht="10.5" customHeight="1">
      <c r="A24" s="41" t="s">
        <v>91</v>
      </c>
      <c r="B24" s="42" t="s">
        <v>26</v>
      </c>
      <c r="C24" s="43">
        <v>74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>
        <f>SUM(C24:M24)</f>
        <v>74</v>
      </c>
    </row>
    <row r="25" spans="1:14" ht="10.5" customHeight="1" thickBot="1">
      <c r="A25" s="45" t="s">
        <v>92</v>
      </c>
      <c r="B25" s="29" t="s">
        <v>27</v>
      </c>
      <c r="C25" s="30">
        <v>552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6">
        <f>SUM(C25:M25)</f>
        <v>552</v>
      </c>
    </row>
    <row r="26" spans="1:14" s="1" customFormat="1" ht="10.5" customHeight="1">
      <c r="A26" s="47" t="s">
        <v>28</v>
      </c>
      <c r="B26" s="48" t="s">
        <v>29</v>
      </c>
      <c r="C26" s="49">
        <f>C18+C21+C24+C25</f>
        <v>626</v>
      </c>
      <c r="D26" s="49">
        <f aca="true" t="shared" si="7" ref="D26:N26">D18+D21+D24+D25</f>
        <v>0</v>
      </c>
      <c r="E26" s="49">
        <f t="shared" si="7"/>
        <v>2263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66">
        <f t="shared" si="7"/>
        <v>2889</v>
      </c>
    </row>
    <row r="27" spans="1:14" s="1" customFormat="1" ht="10.5" customHeight="1">
      <c r="A27" s="50"/>
      <c r="B27" s="51" t="s">
        <v>107</v>
      </c>
      <c r="C27" s="52">
        <f>C19+C22</f>
        <v>0</v>
      </c>
      <c r="D27" s="52">
        <f aca="true" t="shared" si="8" ref="D27:N27">D19+D22</f>
        <v>0</v>
      </c>
      <c r="E27" s="52">
        <f t="shared" si="8"/>
        <v>1524</v>
      </c>
      <c r="F27" s="52">
        <f t="shared" si="8"/>
        <v>0</v>
      </c>
      <c r="G27" s="52">
        <f t="shared" si="8"/>
        <v>0</v>
      </c>
      <c r="H27" s="52">
        <f t="shared" si="8"/>
        <v>0</v>
      </c>
      <c r="I27" s="52">
        <f t="shared" si="8"/>
        <v>0</v>
      </c>
      <c r="J27" s="52">
        <f t="shared" si="8"/>
        <v>0</v>
      </c>
      <c r="K27" s="52">
        <f t="shared" si="8"/>
        <v>0</v>
      </c>
      <c r="L27" s="52">
        <f t="shared" si="8"/>
        <v>0</v>
      </c>
      <c r="M27" s="52">
        <f t="shared" si="8"/>
        <v>0</v>
      </c>
      <c r="N27" s="81">
        <f t="shared" si="8"/>
        <v>1524</v>
      </c>
    </row>
    <row r="28" spans="1:14" s="1" customFormat="1" ht="10.5" customHeight="1" thickBot="1">
      <c r="A28" s="56"/>
      <c r="B28" s="57" t="s">
        <v>108</v>
      </c>
      <c r="C28" s="58">
        <f>SUM(C26:C27)</f>
        <v>626</v>
      </c>
      <c r="D28" s="58">
        <f aca="true" t="shared" si="9" ref="D28:N28">SUM(D26:D27)</f>
        <v>0</v>
      </c>
      <c r="E28" s="58">
        <f t="shared" si="9"/>
        <v>3787</v>
      </c>
      <c r="F28" s="58">
        <f t="shared" si="9"/>
        <v>0</v>
      </c>
      <c r="G28" s="58">
        <f t="shared" si="9"/>
        <v>0</v>
      </c>
      <c r="H28" s="58">
        <f t="shared" si="9"/>
        <v>0</v>
      </c>
      <c r="I28" s="58">
        <f t="shared" si="9"/>
        <v>0</v>
      </c>
      <c r="J28" s="58">
        <f t="shared" si="9"/>
        <v>0</v>
      </c>
      <c r="K28" s="58">
        <f t="shared" si="9"/>
        <v>0</v>
      </c>
      <c r="L28" s="58">
        <f t="shared" si="9"/>
        <v>0</v>
      </c>
      <c r="M28" s="58">
        <f t="shared" si="9"/>
        <v>0</v>
      </c>
      <c r="N28" s="67">
        <f t="shared" si="9"/>
        <v>4413</v>
      </c>
    </row>
    <row r="29" spans="1:14" ht="10.5" customHeight="1">
      <c r="A29" s="41" t="s">
        <v>30</v>
      </c>
      <c r="B29" s="42" t="s">
        <v>31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4" ht="10.5" customHeight="1" thickBot="1">
      <c r="A30" s="45" t="s">
        <v>32</v>
      </c>
      <c r="B30" s="29" t="s">
        <v>81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6"/>
    </row>
    <row r="31" spans="1:14" s="1" customFormat="1" ht="10.5" customHeight="1" thickBot="1">
      <c r="A31" s="19" t="s">
        <v>33</v>
      </c>
      <c r="B31" s="20" t="s">
        <v>34</v>
      </c>
      <c r="C31" s="21">
        <f aca="true" t="shared" si="10" ref="C31:N31">SUM(C29:C30)</f>
        <v>0</v>
      </c>
      <c r="D31" s="21">
        <f t="shared" si="10"/>
        <v>0</v>
      </c>
      <c r="E31" s="21">
        <f t="shared" si="10"/>
        <v>0</v>
      </c>
      <c r="F31" s="21">
        <f t="shared" si="10"/>
        <v>0</v>
      </c>
      <c r="G31" s="21">
        <f t="shared" si="10"/>
        <v>0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0</v>
      </c>
      <c r="N31" s="22">
        <f t="shared" si="10"/>
        <v>0</v>
      </c>
    </row>
    <row r="32" spans="1:14" ht="10.5" customHeight="1">
      <c r="A32" s="31" t="s">
        <v>38</v>
      </c>
      <c r="B32" s="32" t="s">
        <v>14</v>
      </c>
      <c r="C32" s="33">
        <v>2483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>
        <f aca="true" t="shared" si="11" ref="N32:N37">SUM(C32:M32)</f>
        <v>2483</v>
      </c>
    </row>
    <row r="33" spans="1:14" ht="10.5" customHeight="1">
      <c r="A33" s="35" t="s">
        <v>39</v>
      </c>
      <c r="B33" s="27" t="s">
        <v>40</v>
      </c>
      <c r="C33" s="28">
        <v>8883</v>
      </c>
      <c r="D33" s="28"/>
      <c r="E33" s="28"/>
      <c r="F33" s="28"/>
      <c r="G33" s="28"/>
      <c r="H33" s="28"/>
      <c r="I33" s="28"/>
      <c r="J33" s="28">
        <v>500</v>
      </c>
      <c r="K33" s="28"/>
      <c r="L33" s="28"/>
      <c r="M33" s="28">
        <v>3640</v>
      </c>
      <c r="N33" s="36">
        <f t="shared" si="11"/>
        <v>13023</v>
      </c>
    </row>
    <row r="34" spans="1:14" ht="10.5" customHeight="1">
      <c r="A34" s="35" t="s">
        <v>41</v>
      </c>
      <c r="B34" s="27" t="s">
        <v>42</v>
      </c>
      <c r="C34" s="28">
        <v>1991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6">
        <f t="shared" si="11"/>
        <v>1991</v>
      </c>
    </row>
    <row r="35" spans="1:14" ht="10.5" customHeight="1" thickBot="1">
      <c r="A35" s="45" t="s">
        <v>111</v>
      </c>
      <c r="B35" s="29" t="s">
        <v>112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6">
        <f t="shared" si="11"/>
        <v>0</v>
      </c>
    </row>
    <row r="36" spans="1:14" s="2" customFormat="1" ht="10.5" customHeight="1">
      <c r="A36" s="31" t="s">
        <v>43</v>
      </c>
      <c r="B36" s="32" t="s">
        <v>44</v>
      </c>
      <c r="C36" s="33"/>
      <c r="D36" s="33">
        <v>572</v>
      </c>
      <c r="E36" s="33"/>
      <c r="F36" s="33">
        <v>180994</v>
      </c>
      <c r="G36" s="33">
        <v>87076</v>
      </c>
      <c r="H36" s="33"/>
      <c r="I36" s="33">
        <v>134381</v>
      </c>
      <c r="J36" s="33">
        <v>195</v>
      </c>
      <c r="K36" s="33"/>
      <c r="L36" s="33"/>
      <c r="M36" s="33"/>
      <c r="N36" s="34">
        <f t="shared" si="11"/>
        <v>403218</v>
      </c>
    </row>
    <row r="37" spans="1:14" s="2" customFormat="1" ht="10.5" customHeight="1">
      <c r="A37" s="35"/>
      <c r="B37" s="27" t="s">
        <v>87</v>
      </c>
      <c r="C37" s="28"/>
      <c r="D37" s="28"/>
      <c r="E37" s="28"/>
      <c r="F37" s="28"/>
      <c r="G37" s="28"/>
      <c r="H37" s="28"/>
      <c r="I37" s="28">
        <v>6753</v>
      </c>
      <c r="J37" s="28"/>
      <c r="K37" s="28"/>
      <c r="L37" s="28"/>
      <c r="M37" s="28"/>
      <c r="N37" s="36">
        <f t="shared" si="11"/>
        <v>6753</v>
      </c>
    </row>
    <row r="38" spans="1:14" s="2" customFormat="1" ht="10.5" customHeight="1" thickBot="1">
      <c r="A38" s="37"/>
      <c r="B38" s="38" t="s">
        <v>116</v>
      </c>
      <c r="C38" s="39">
        <f>SUM(C36:C37)</f>
        <v>0</v>
      </c>
      <c r="D38" s="39">
        <f aca="true" t="shared" si="12" ref="D38:N38">SUM(D36:D37)</f>
        <v>572</v>
      </c>
      <c r="E38" s="39">
        <f t="shared" si="12"/>
        <v>0</v>
      </c>
      <c r="F38" s="39">
        <f t="shared" si="12"/>
        <v>180994</v>
      </c>
      <c r="G38" s="39">
        <f t="shared" si="12"/>
        <v>87076</v>
      </c>
      <c r="H38" s="39">
        <f t="shared" si="12"/>
        <v>0</v>
      </c>
      <c r="I38" s="39">
        <f t="shared" si="12"/>
        <v>141134</v>
      </c>
      <c r="J38" s="39">
        <f t="shared" si="12"/>
        <v>195</v>
      </c>
      <c r="K38" s="39">
        <f t="shared" si="12"/>
        <v>0</v>
      </c>
      <c r="L38" s="39">
        <f t="shared" si="12"/>
        <v>0</v>
      </c>
      <c r="M38" s="39">
        <f t="shared" si="12"/>
        <v>0</v>
      </c>
      <c r="N38" s="40">
        <f t="shared" si="12"/>
        <v>409971</v>
      </c>
    </row>
    <row r="39" spans="1:14" s="2" customFormat="1" ht="10.5" customHeight="1">
      <c r="A39" s="41" t="s">
        <v>73</v>
      </c>
      <c r="B39" s="42" t="s">
        <v>74</v>
      </c>
      <c r="C39" s="43"/>
      <c r="D39" s="43"/>
      <c r="E39" s="43"/>
      <c r="F39" s="43"/>
      <c r="G39" s="43"/>
      <c r="H39" s="43">
        <v>45208</v>
      </c>
      <c r="I39" s="43"/>
      <c r="J39" s="43"/>
      <c r="K39" s="43"/>
      <c r="L39" s="43"/>
      <c r="M39" s="43"/>
      <c r="N39" s="44">
        <f>SUM(C39:M39)</f>
        <v>45208</v>
      </c>
    </row>
    <row r="40" spans="1:14" s="2" customFormat="1" ht="10.5" customHeight="1">
      <c r="A40" s="35"/>
      <c r="B40" s="27" t="s">
        <v>87</v>
      </c>
      <c r="C40" s="28"/>
      <c r="D40" s="28"/>
      <c r="E40" s="28"/>
      <c r="F40" s="28"/>
      <c r="G40" s="28"/>
      <c r="H40" s="28">
        <v>-3115</v>
      </c>
      <c r="I40" s="28"/>
      <c r="J40" s="28"/>
      <c r="K40" s="28"/>
      <c r="L40" s="28"/>
      <c r="M40" s="28"/>
      <c r="N40" s="36">
        <f>SUM(C40:M40)</f>
        <v>-3115</v>
      </c>
    </row>
    <row r="41" spans="1:14" s="2" customFormat="1" ht="10.5" customHeight="1" thickBot="1">
      <c r="A41" s="45"/>
      <c r="B41" s="29" t="s">
        <v>95</v>
      </c>
      <c r="C41" s="30">
        <f>SUM(C39:C40)</f>
        <v>0</v>
      </c>
      <c r="D41" s="30">
        <f aca="true" t="shared" si="13" ref="D41:N41">SUM(D39:D40)</f>
        <v>0</v>
      </c>
      <c r="E41" s="30">
        <f t="shared" si="13"/>
        <v>0</v>
      </c>
      <c r="F41" s="30">
        <f t="shared" si="13"/>
        <v>0</v>
      </c>
      <c r="G41" s="30">
        <f t="shared" si="13"/>
        <v>0</v>
      </c>
      <c r="H41" s="30">
        <f t="shared" si="13"/>
        <v>42093</v>
      </c>
      <c r="I41" s="30">
        <f t="shared" si="13"/>
        <v>0</v>
      </c>
      <c r="J41" s="30">
        <f t="shared" si="13"/>
        <v>0</v>
      </c>
      <c r="K41" s="30">
        <f t="shared" si="13"/>
        <v>0</v>
      </c>
      <c r="L41" s="30">
        <f t="shared" si="13"/>
        <v>0</v>
      </c>
      <c r="M41" s="30">
        <f t="shared" si="13"/>
        <v>0</v>
      </c>
      <c r="N41" s="46">
        <f t="shared" si="13"/>
        <v>42093</v>
      </c>
    </row>
    <row r="42" spans="1:14" s="1" customFormat="1" ht="10.5" customHeight="1">
      <c r="A42" s="47" t="s">
        <v>45</v>
      </c>
      <c r="B42" s="48" t="s">
        <v>46</v>
      </c>
      <c r="C42" s="49">
        <f>C32+C33+C34+C36+C39</f>
        <v>13357</v>
      </c>
      <c r="D42" s="49">
        <f aca="true" t="shared" si="14" ref="D42:N42">D32+D33+D34+D36+D39</f>
        <v>572</v>
      </c>
      <c r="E42" s="49">
        <f t="shared" si="14"/>
        <v>0</v>
      </c>
      <c r="F42" s="49">
        <f t="shared" si="14"/>
        <v>180994</v>
      </c>
      <c r="G42" s="49">
        <f t="shared" si="14"/>
        <v>87076</v>
      </c>
      <c r="H42" s="49">
        <f t="shared" si="14"/>
        <v>45208</v>
      </c>
      <c r="I42" s="49">
        <f t="shared" si="14"/>
        <v>134381</v>
      </c>
      <c r="J42" s="49">
        <f t="shared" si="14"/>
        <v>695</v>
      </c>
      <c r="K42" s="49">
        <f t="shared" si="14"/>
        <v>0</v>
      </c>
      <c r="L42" s="49">
        <f t="shared" si="14"/>
        <v>0</v>
      </c>
      <c r="M42" s="49">
        <f t="shared" si="14"/>
        <v>3640</v>
      </c>
      <c r="N42" s="66">
        <f t="shared" si="14"/>
        <v>465923</v>
      </c>
    </row>
    <row r="43" spans="1:14" s="1" customFormat="1" ht="10.5" customHeight="1">
      <c r="A43" s="50"/>
      <c r="B43" s="51" t="s">
        <v>87</v>
      </c>
      <c r="C43" s="52">
        <f>C35+C40+C37</f>
        <v>0</v>
      </c>
      <c r="D43" s="52">
        <f aca="true" t="shared" si="15" ref="D43:N43">D35+D40+D37</f>
        <v>0</v>
      </c>
      <c r="E43" s="52">
        <f t="shared" si="15"/>
        <v>0</v>
      </c>
      <c r="F43" s="52">
        <f t="shared" si="15"/>
        <v>0</v>
      </c>
      <c r="G43" s="52">
        <f t="shared" si="15"/>
        <v>0</v>
      </c>
      <c r="H43" s="52">
        <f t="shared" si="15"/>
        <v>-3115</v>
      </c>
      <c r="I43" s="52">
        <f t="shared" si="15"/>
        <v>6753</v>
      </c>
      <c r="J43" s="52">
        <f t="shared" si="15"/>
        <v>0</v>
      </c>
      <c r="K43" s="52">
        <f t="shared" si="15"/>
        <v>0</v>
      </c>
      <c r="L43" s="52">
        <f t="shared" si="15"/>
        <v>0</v>
      </c>
      <c r="M43" s="52">
        <f t="shared" si="15"/>
        <v>0</v>
      </c>
      <c r="N43" s="81">
        <f t="shared" si="15"/>
        <v>3638</v>
      </c>
    </row>
    <row r="44" spans="1:14" s="1" customFormat="1" ht="10.5" customHeight="1" thickBot="1">
      <c r="A44" s="56"/>
      <c r="B44" s="57" t="s">
        <v>101</v>
      </c>
      <c r="C44" s="58">
        <f>SUM(C42:C43)</f>
        <v>13357</v>
      </c>
      <c r="D44" s="58">
        <f aca="true" t="shared" si="16" ref="D44:N44">SUM(D42:D43)</f>
        <v>572</v>
      </c>
      <c r="E44" s="58">
        <f t="shared" si="16"/>
        <v>0</v>
      </c>
      <c r="F44" s="58">
        <f t="shared" si="16"/>
        <v>180994</v>
      </c>
      <c r="G44" s="58">
        <f t="shared" si="16"/>
        <v>87076</v>
      </c>
      <c r="H44" s="58">
        <f t="shared" si="16"/>
        <v>42093</v>
      </c>
      <c r="I44" s="58">
        <f t="shared" si="16"/>
        <v>141134</v>
      </c>
      <c r="J44" s="58">
        <f t="shared" si="16"/>
        <v>695</v>
      </c>
      <c r="K44" s="58">
        <f t="shared" si="16"/>
        <v>0</v>
      </c>
      <c r="L44" s="58">
        <f t="shared" si="16"/>
        <v>0</v>
      </c>
      <c r="M44" s="58">
        <f t="shared" si="16"/>
        <v>3640</v>
      </c>
      <c r="N44" s="67">
        <f t="shared" si="16"/>
        <v>469561</v>
      </c>
    </row>
    <row r="45" spans="1:14" s="2" customFormat="1" ht="10.5" customHeight="1">
      <c r="A45" s="31" t="s">
        <v>76</v>
      </c>
      <c r="B45" s="32" t="s">
        <v>77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169</v>
      </c>
      <c r="N45" s="34">
        <f>SUM(C45:M45)</f>
        <v>169</v>
      </c>
    </row>
    <row r="46" spans="1:14" s="2" customFormat="1" ht="10.5" customHeight="1">
      <c r="A46" s="35"/>
      <c r="B46" s="27" t="s">
        <v>87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6">
        <f>SUM(C46:M46)</f>
        <v>0</v>
      </c>
    </row>
    <row r="47" spans="1:14" s="2" customFormat="1" ht="10.5" customHeight="1" thickBot="1">
      <c r="A47" s="37"/>
      <c r="B47" s="38" t="s">
        <v>96</v>
      </c>
      <c r="C47" s="39">
        <f>SUM(C45:C46)</f>
        <v>0</v>
      </c>
      <c r="D47" s="39">
        <f aca="true" t="shared" si="17" ref="D47:N47">SUM(D45:D46)</f>
        <v>0</v>
      </c>
      <c r="E47" s="39">
        <f t="shared" si="17"/>
        <v>0</v>
      </c>
      <c r="F47" s="39">
        <f t="shared" si="17"/>
        <v>0</v>
      </c>
      <c r="G47" s="39">
        <f t="shared" si="17"/>
        <v>0</v>
      </c>
      <c r="H47" s="39">
        <f t="shared" si="17"/>
        <v>0</v>
      </c>
      <c r="I47" s="39">
        <f t="shared" si="17"/>
        <v>0</v>
      </c>
      <c r="J47" s="39">
        <f t="shared" si="17"/>
        <v>0</v>
      </c>
      <c r="K47" s="39">
        <f t="shared" si="17"/>
        <v>0</v>
      </c>
      <c r="L47" s="39">
        <f t="shared" si="17"/>
        <v>0</v>
      </c>
      <c r="M47" s="39">
        <f t="shared" si="17"/>
        <v>169</v>
      </c>
      <c r="N47" s="40">
        <f t="shared" si="17"/>
        <v>169</v>
      </c>
    </row>
    <row r="48" spans="1:14" s="2" customFormat="1" ht="10.5" customHeight="1" thickBot="1">
      <c r="A48" s="23" t="s">
        <v>97</v>
      </c>
      <c r="B48" s="24" t="s">
        <v>125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>
        <v>32</v>
      </c>
      <c r="N48" s="26">
        <f>SUM(C48:M48)</f>
        <v>32</v>
      </c>
    </row>
    <row r="49" spans="1:14" s="1" customFormat="1" ht="10.5" customHeight="1">
      <c r="A49" s="47" t="s">
        <v>98</v>
      </c>
      <c r="B49" s="48" t="s">
        <v>99</v>
      </c>
      <c r="C49" s="49">
        <f>C45+C48</f>
        <v>0</v>
      </c>
      <c r="D49" s="49">
        <f aca="true" t="shared" si="18" ref="D49:N49">D45+D48</f>
        <v>0</v>
      </c>
      <c r="E49" s="49">
        <f t="shared" si="18"/>
        <v>0</v>
      </c>
      <c r="F49" s="49">
        <f t="shared" si="18"/>
        <v>0</v>
      </c>
      <c r="G49" s="49">
        <f t="shared" si="18"/>
        <v>0</v>
      </c>
      <c r="H49" s="49">
        <f t="shared" si="18"/>
        <v>0</v>
      </c>
      <c r="I49" s="49">
        <f t="shared" si="18"/>
        <v>0</v>
      </c>
      <c r="J49" s="49">
        <f t="shared" si="18"/>
        <v>0</v>
      </c>
      <c r="K49" s="49">
        <f t="shared" si="18"/>
        <v>0</v>
      </c>
      <c r="L49" s="49">
        <f t="shared" si="18"/>
        <v>0</v>
      </c>
      <c r="M49" s="49">
        <f t="shared" si="18"/>
        <v>201</v>
      </c>
      <c r="N49" s="66">
        <f t="shared" si="18"/>
        <v>201</v>
      </c>
    </row>
    <row r="50" spans="1:14" s="1" customFormat="1" ht="10.5" customHeight="1">
      <c r="A50" s="50"/>
      <c r="B50" s="51" t="s">
        <v>87</v>
      </c>
      <c r="C50" s="52">
        <f>C46</f>
        <v>0</v>
      </c>
      <c r="D50" s="52">
        <f aca="true" t="shared" si="19" ref="D50:N50">D46</f>
        <v>0</v>
      </c>
      <c r="E50" s="52">
        <f t="shared" si="19"/>
        <v>0</v>
      </c>
      <c r="F50" s="52">
        <f t="shared" si="19"/>
        <v>0</v>
      </c>
      <c r="G50" s="52">
        <f t="shared" si="19"/>
        <v>0</v>
      </c>
      <c r="H50" s="52">
        <f t="shared" si="19"/>
        <v>0</v>
      </c>
      <c r="I50" s="52">
        <f t="shared" si="19"/>
        <v>0</v>
      </c>
      <c r="J50" s="52">
        <f t="shared" si="19"/>
        <v>0</v>
      </c>
      <c r="K50" s="52">
        <f t="shared" si="19"/>
        <v>0</v>
      </c>
      <c r="L50" s="52">
        <f t="shared" si="19"/>
        <v>0</v>
      </c>
      <c r="M50" s="52">
        <f t="shared" si="19"/>
        <v>0</v>
      </c>
      <c r="N50" s="81">
        <f t="shared" si="19"/>
        <v>0</v>
      </c>
    </row>
    <row r="51" spans="1:14" s="1" customFormat="1" ht="10.5" customHeight="1" thickBot="1">
      <c r="A51" s="56"/>
      <c r="B51" s="57" t="s">
        <v>100</v>
      </c>
      <c r="C51" s="58">
        <f>SUM(C49:C50)</f>
        <v>0</v>
      </c>
      <c r="D51" s="58">
        <f aca="true" t="shared" si="20" ref="D51:N51">SUM(D49:D50)</f>
        <v>0</v>
      </c>
      <c r="E51" s="58">
        <f t="shared" si="20"/>
        <v>0</v>
      </c>
      <c r="F51" s="58">
        <f t="shared" si="20"/>
        <v>0</v>
      </c>
      <c r="G51" s="58">
        <f t="shared" si="20"/>
        <v>0</v>
      </c>
      <c r="H51" s="58">
        <f t="shared" si="20"/>
        <v>0</v>
      </c>
      <c r="I51" s="58">
        <f t="shared" si="20"/>
        <v>0</v>
      </c>
      <c r="J51" s="58">
        <f t="shared" si="20"/>
        <v>0</v>
      </c>
      <c r="K51" s="58">
        <f t="shared" si="20"/>
        <v>0</v>
      </c>
      <c r="L51" s="58">
        <f t="shared" si="20"/>
        <v>0</v>
      </c>
      <c r="M51" s="58">
        <f t="shared" si="20"/>
        <v>201</v>
      </c>
      <c r="N51" s="67">
        <f t="shared" si="20"/>
        <v>201</v>
      </c>
    </row>
    <row r="52" spans="1:15" s="1" customFormat="1" ht="10.5" customHeight="1">
      <c r="A52" s="59">
        <v>1</v>
      </c>
      <c r="B52" s="60" t="s">
        <v>47</v>
      </c>
      <c r="C52" s="61">
        <f>C4+C15+C26+C31+C42+C49</f>
        <v>24229</v>
      </c>
      <c r="D52" s="61">
        <f>D4+D15+D26+D31+D42+D49</f>
        <v>572</v>
      </c>
      <c r="E52" s="61">
        <f>E4+E15+E26+E31+E42+E49</f>
        <v>9339</v>
      </c>
      <c r="F52" s="61">
        <f>F4+F15+F26+F31+F42+F49</f>
        <v>180994</v>
      </c>
      <c r="G52" s="61">
        <f>G4+G15+G26+G31+G42+G49</f>
        <v>87076</v>
      </c>
      <c r="H52" s="61">
        <f>H4+H15+H26+H31+H42+H49</f>
        <v>45208</v>
      </c>
      <c r="I52" s="61">
        <f>I4+I15+I26+I31+I42+I49</f>
        <v>134381</v>
      </c>
      <c r="J52" s="61">
        <f>J4+J15+J26+J31+J42+J49</f>
        <v>695</v>
      </c>
      <c r="K52" s="61">
        <f>K4+K15+K26+K31+K42+K49</f>
        <v>0</v>
      </c>
      <c r="L52" s="61">
        <f>L4+L15+L26+L31+L42+L49</f>
        <v>2700</v>
      </c>
      <c r="M52" s="61">
        <f>M4+M15+M26+M31+M42+M49</f>
        <v>8317</v>
      </c>
      <c r="N52" s="62">
        <f>N4+N15+N26+N31+N42+N49</f>
        <v>493511</v>
      </c>
      <c r="O52" s="7"/>
    </row>
    <row r="53" spans="1:15" s="1" customFormat="1" ht="10.5" customHeight="1">
      <c r="A53" s="63"/>
      <c r="B53" s="64" t="s">
        <v>102</v>
      </c>
      <c r="C53" s="65">
        <f>C16+C43+C50+C27</f>
        <v>0</v>
      </c>
      <c r="D53" s="65">
        <f>D5+D16+D43+D50+D27</f>
        <v>0</v>
      </c>
      <c r="E53" s="65">
        <f>E5+E16+E43+E50+E27</f>
        <v>1524</v>
      </c>
      <c r="F53" s="65">
        <f>F5+F16+F43+F50+F27</f>
        <v>0</v>
      </c>
      <c r="G53" s="65">
        <f>G5+G16+G43+G50+G27</f>
        <v>0</v>
      </c>
      <c r="H53" s="65">
        <f>H5+H16+H43+H50+H27</f>
        <v>-3115</v>
      </c>
      <c r="I53" s="65">
        <f>I5+I16+I43+I50+I27</f>
        <v>6753</v>
      </c>
      <c r="J53" s="65">
        <f>J5+J16+J43+J50+J27</f>
        <v>0</v>
      </c>
      <c r="K53" s="65">
        <f>K5+K16+K43+K50+K27</f>
        <v>0</v>
      </c>
      <c r="L53" s="65">
        <f>L5+L16+L43+L50+L27</f>
        <v>0</v>
      </c>
      <c r="M53" s="65">
        <f>M5+M16+M43+M50+M27</f>
        <v>0</v>
      </c>
      <c r="N53" s="82">
        <f>N5+N16+N43+N50+N27</f>
        <v>5162</v>
      </c>
      <c r="O53" s="7"/>
    </row>
    <row r="54" spans="1:15" s="1" customFormat="1" ht="10.5" customHeight="1" thickBot="1">
      <c r="A54" s="86"/>
      <c r="B54" s="87" t="s">
        <v>103</v>
      </c>
      <c r="C54" s="88">
        <f>SUM(C52:C53)</f>
        <v>24229</v>
      </c>
      <c r="D54" s="88">
        <f aca="true" t="shared" si="21" ref="D54:N54">SUM(D52:D53)</f>
        <v>572</v>
      </c>
      <c r="E54" s="88">
        <f t="shared" si="21"/>
        <v>10863</v>
      </c>
      <c r="F54" s="88">
        <f t="shared" si="21"/>
        <v>180994</v>
      </c>
      <c r="G54" s="88">
        <f t="shared" si="21"/>
        <v>87076</v>
      </c>
      <c r="H54" s="88">
        <f t="shared" si="21"/>
        <v>42093</v>
      </c>
      <c r="I54" s="88">
        <f t="shared" si="21"/>
        <v>141134</v>
      </c>
      <c r="J54" s="88">
        <f t="shared" si="21"/>
        <v>695</v>
      </c>
      <c r="K54" s="88">
        <f t="shared" si="21"/>
        <v>0</v>
      </c>
      <c r="L54" s="88">
        <f t="shared" si="21"/>
        <v>2700</v>
      </c>
      <c r="M54" s="88">
        <f t="shared" si="21"/>
        <v>8317</v>
      </c>
      <c r="N54" s="89">
        <f t="shared" si="21"/>
        <v>498673</v>
      </c>
      <c r="O54" s="7"/>
    </row>
    <row r="55" spans="1:15" s="1" customFormat="1" ht="10.5" customHeight="1">
      <c r="A55" s="97" t="s">
        <v>118</v>
      </c>
      <c r="B55" s="90" t="s">
        <v>122</v>
      </c>
      <c r="C55" s="91"/>
      <c r="D55" s="91"/>
      <c r="E55" s="91">
        <v>123</v>
      </c>
      <c r="F55" s="91"/>
      <c r="G55" s="91"/>
      <c r="H55" s="91"/>
      <c r="I55" s="91"/>
      <c r="J55" s="91"/>
      <c r="K55" s="91"/>
      <c r="L55" s="91"/>
      <c r="M55" s="91"/>
      <c r="N55" s="98">
        <f>SUM(C55:M55)</f>
        <v>123</v>
      </c>
      <c r="O55" s="7"/>
    </row>
    <row r="56" spans="1:14" s="2" customFormat="1" ht="10.5" customHeight="1" thickBot="1">
      <c r="A56" s="45" t="s">
        <v>48</v>
      </c>
      <c r="B56" s="29" t="s">
        <v>49</v>
      </c>
      <c r="C56" s="30">
        <v>4585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46">
        <f>SUM(C56:M56)</f>
        <v>4585</v>
      </c>
    </row>
    <row r="57" spans="1:14" s="1" customFormat="1" ht="10.5" customHeight="1">
      <c r="A57" s="47">
        <v>2</v>
      </c>
      <c r="B57" s="48" t="s">
        <v>119</v>
      </c>
      <c r="C57" s="49">
        <f>C56</f>
        <v>4585</v>
      </c>
      <c r="D57" s="49">
        <f aca="true" t="shared" si="22" ref="D57:N57">D56</f>
        <v>0</v>
      </c>
      <c r="E57" s="49">
        <f t="shared" si="22"/>
        <v>0</v>
      </c>
      <c r="F57" s="49">
        <f t="shared" si="22"/>
        <v>0</v>
      </c>
      <c r="G57" s="49">
        <f t="shared" si="22"/>
        <v>0</v>
      </c>
      <c r="H57" s="49">
        <f t="shared" si="22"/>
        <v>0</v>
      </c>
      <c r="I57" s="49">
        <f t="shared" si="22"/>
        <v>0</v>
      </c>
      <c r="J57" s="49">
        <f t="shared" si="22"/>
        <v>0</v>
      </c>
      <c r="K57" s="49">
        <f t="shared" si="22"/>
        <v>0</v>
      </c>
      <c r="L57" s="49">
        <f t="shared" si="22"/>
        <v>0</v>
      </c>
      <c r="M57" s="49">
        <f t="shared" si="22"/>
        <v>0</v>
      </c>
      <c r="N57" s="66">
        <f t="shared" si="22"/>
        <v>4585</v>
      </c>
    </row>
    <row r="58" spans="1:14" s="1" customFormat="1" ht="10.5" customHeight="1">
      <c r="A58" s="50"/>
      <c r="B58" s="51" t="s">
        <v>120</v>
      </c>
      <c r="C58" s="52">
        <f>C55</f>
        <v>0</v>
      </c>
      <c r="D58" s="52">
        <f aca="true" t="shared" si="23" ref="D58:N58">D55</f>
        <v>0</v>
      </c>
      <c r="E58" s="52">
        <f t="shared" si="23"/>
        <v>123</v>
      </c>
      <c r="F58" s="52">
        <f t="shared" si="23"/>
        <v>0</v>
      </c>
      <c r="G58" s="52">
        <f t="shared" si="23"/>
        <v>0</v>
      </c>
      <c r="H58" s="52">
        <f t="shared" si="23"/>
        <v>0</v>
      </c>
      <c r="I58" s="52">
        <f t="shared" si="23"/>
        <v>0</v>
      </c>
      <c r="J58" s="52">
        <f t="shared" si="23"/>
        <v>0</v>
      </c>
      <c r="K58" s="52">
        <f t="shared" si="23"/>
        <v>0</v>
      </c>
      <c r="L58" s="52">
        <f t="shared" si="23"/>
        <v>0</v>
      </c>
      <c r="M58" s="52">
        <f t="shared" si="23"/>
        <v>0</v>
      </c>
      <c r="N58" s="81">
        <f t="shared" si="23"/>
        <v>123</v>
      </c>
    </row>
    <row r="59" spans="1:14" s="92" customFormat="1" ht="11.25" thickBot="1">
      <c r="A59" s="56"/>
      <c r="B59" s="57" t="s">
        <v>121</v>
      </c>
      <c r="C59" s="58">
        <f>SUM(C57:C58)</f>
        <v>4585</v>
      </c>
      <c r="D59" s="58">
        <f aca="true" t="shared" si="24" ref="D59:N59">SUM(D57:D58)</f>
        <v>0</v>
      </c>
      <c r="E59" s="58">
        <f t="shared" si="24"/>
        <v>123</v>
      </c>
      <c r="F59" s="58">
        <f t="shared" si="24"/>
        <v>0</v>
      </c>
      <c r="G59" s="58">
        <f t="shared" si="24"/>
        <v>0</v>
      </c>
      <c r="H59" s="58">
        <f t="shared" si="24"/>
        <v>0</v>
      </c>
      <c r="I59" s="58">
        <f t="shared" si="24"/>
        <v>0</v>
      </c>
      <c r="J59" s="58">
        <f t="shared" si="24"/>
        <v>0</v>
      </c>
      <c r="K59" s="58">
        <f t="shared" si="24"/>
        <v>0</v>
      </c>
      <c r="L59" s="58">
        <f t="shared" si="24"/>
        <v>0</v>
      </c>
      <c r="M59" s="58">
        <f t="shared" si="24"/>
        <v>0</v>
      </c>
      <c r="N59" s="67">
        <f t="shared" si="24"/>
        <v>4708</v>
      </c>
    </row>
    <row r="60" spans="1:14" s="2" customFormat="1" ht="10.5" customHeight="1">
      <c r="A60" s="31" t="s">
        <v>109</v>
      </c>
      <c r="B60" s="32" t="s">
        <v>123</v>
      </c>
      <c r="C60" s="33"/>
      <c r="D60" s="33"/>
      <c r="E60" s="33">
        <v>280</v>
      </c>
      <c r="F60" s="33"/>
      <c r="G60" s="33"/>
      <c r="H60" s="33"/>
      <c r="I60" s="33"/>
      <c r="J60" s="33"/>
      <c r="K60" s="33"/>
      <c r="L60" s="33"/>
      <c r="M60" s="33"/>
      <c r="N60" s="34">
        <f>SUM(C60:M60)</f>
        <v>280</v>
      </c>
    </row>
    <row r="61" spans="1:14" s="2" customFormat="1" ht="10.5" customHeight="1">
      <c r="A61" s="41"/>
      <c r="B61" s="42" t="s">
        <v>87</v>
      </c>
      <c r="C61" s="43"/>
      <c r="D61" s="43"/>
      <c r="E61" s="43">
        <v>500</v>
      </c>
      <c r="F61" s="43"/>
      <c r="G61" s="43"/>
      <c r="H61" s="43"/>
      <c r="I61" s="43"/>
      <c r="J61" s="43"/>
      <c r="K61" s="43"/>
      <c r="L61" s="43"/>
      <c r="M61" s="43"/>
      <c r="N61" s="44">
        <f>SUM(C61:M61)</f>
        <v>500</v>
      </c>
    </row>
    <row r="62" spans="1:14" s="2" customFormat="1" ht="10.5" customHeight="1" thickBot="1">
      <c r="A62" s="93"/>
      <c r="B62" s="94" t="s">
        <v>124</v>
      </c>
      <c r="C62" s="95">
        <f>SUM(C60:C61)</f>
        <v>0</v>
      </c>
      <c r="D62" s="95">
        <f aca="true" t="shared" si="25" ref="D62:N62">SUM(D60:D61)</f>
        <v>0</v>
      </c>
      <c r="E62" s="95">
        <f t="shared" si="25"/>
        <v>780</v>
      </c>
      <c r="F62" s="95">
        <f t="shared" si="25"/>
        <v>0</v>
      </c>
      <c r="G62" s="95">
        <f t="shared" si="25"/>
        <v>0</v>
      </c>
      <c r="H62" s="95">
        <f t="shared" si="25"/>
        <v>0</v>
      </c>
      <c r="I62" s="95">
        <f t="shared" si="25"/>
        <v>0</v>
      </c>
      <c r="J62" s="95">
        <f t="shared" si="25"/>
        <v>0</v>
      </c>
      <c r="K62" s="95">
        <f t="shared" si="25"/>
        <v>0</v>
      </c>
      <c r="L62" s="95">
        <f t="shared" si="25"/>
        <v>0</v>
      </c>
      <c r="M62" s="95">
        <f t="shared" si="25"/>
        <v>0</v>
      </c>
      <c r="N62" s="96">
        <f t="shared" si="25"/>
        <v>780</v>
      </c>
    </row>
    <row r="63" spans="1:14" ht="10.5" customHeight="1">
      <c r="A63" s="41" t="s">
        <v>50</v>
      </c>
      <c r="B63" s="42" t="s">
        <v>13</v>
      </c>
      <c r="C63" s="43">
        <v>6846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>
        <f>SUM(C63:M63)</f>
        <v>6846</v>
      </c>
    </row>
    <row r="64" spans="1:15" ht="10.5" customHeight="1" thickBot="1">
      <c r="A64" s="45" t="s">
        <v>51</v>
      </c>
      <c r="B64" s="29" t="s">
        <v>52</v>
      </c>
      <c r="C64" s="30">
        <v>230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6">
        <f>SUM(C64:M64)</f>
        <v>230</v>
      </c>
      <c r="O64" s="5"/>
    </row>
    <row r="65" spans="1:14" s="1" customFormat="1" ht="10.5" customHeight="1">
      <c r="A65" s="47">
        <v>3</v>
      </c>
      <c r="B65" s="48" t="s">
        <v>54</v>
      </c>
      <c r="C65" s="49">
        <f>SUM(C63:C64)+C60</f>
        <v>7076</v>
      </c>
      <c r="D65" s="49">
        <f aca="true" t="shared" si="26" ref="D65:N65">SUM(D63:D64)+D60</f>
        <v>0</v>
      </c>
      <c r="E65" s="49">
        <f t="shared" si="26"/>
        <v>280</v>
      </c>
      <c r="F65" s="49">
        <f t="shared" si="26"/>
        <v>0</v>
      </c>
      <c r="G65" s="49">
        <f t="shared" si="26"/>
        <v>0</v>
      </c>
      <c r="H65" s="49">
        <f t="shared" si="26"/>
        <v>0</v>
      </c>
      <c r="I65" s="49">
        <f t="shared" si="26"/>
        <v>0</v>
      </c>
      <c r="J65" s="49">
        <f t="shared" si="26"/>
        <v>0</v>
      </c>
      <c r="K65" s="49">
        <f t="shared" si="26"/>
        <v>0</v>
      </c>
      <c r="L65" s="49">
        <f t="shared" si="26"/>
        <v>0</v>
      </c>
      <c r="M65" s="49">
        <f t="shared" si="26"/>
        <v>0</v>
      </c>
      <c r="N65" s="66">
        <f t="shared" si="26"/>
        <v>7356</v>
      </c>
    </row>
    <row r="66" spans="1:14" s="1" customFormat="1" ht="10.5" customHeight="1">
      <c r="A66" s="50"/>
      <c r="B66" s="51" t="s">
        <v>87</v>
      </c>
      <c r="C66" s="52">
        <f>C61</f>
        <v>0</v>
      </c>
      <c r="D66" s="52">
        <f aca="true" t="shared" si="27" ref="D66:N66">D61</f>
        <v>0</v>
      </c>
      <c r="E66" s="52">
        <f t="shared" si="27"/>
        <v>500</v>
      </c>
      <c r="F66" s="52">
        <f t="shared" si="27"/>
        <v>0</v>
      </c>
      <c r="G66" s="52">
        <f t="shared" si="27"/>
        <v>0</v>
      </c>
      <c r="H66" s="52">
        <f t="shared" si="27"/>
        <v>0</v>
      </c>
      <c r="I66" s="52">
        <f t="shared" si="27"/>
        <v>0</v>
      </c>
      <c r="J66" s="52">
        <f t="shared" si="27"/>
        <v>0</v>
      </c>
      <c r="K66" s="52">
        <f t="shared" si="27"/>
        <v>0</v>
      </c>
      <c r="L66" s="52">
        <f t="shared" si="27"/>
        <v>0</v>
      </c>
      <c r="M66" s="52">
        <f t="shared" si="27"/>
        <v>0</v>
      </c>
      <c r="N66" s="81">
        <f t="shared" si="27"/>
        <v>500</v>
      </c>
    </row>
    <row r="67" spans="1:14" s="1" customFormat="1" ht="10.5" customHeight="1" thickBot="1">
      <c r="A67" s="56"/>
      <c r="B67" s="57" t="s">
        <v>110</v>
      </c>
      <c r="C67" s="58">
        <f>SUM(C65:C66)</f>
        <v>7076</v>
      </c>
      <c r="D67" s="58">
        <f aca="true" t="shared" si="28" ref="D67:N67">SUM(D65:D66)</f>
        <v>0</v>
      </c>
      <c r="E67" s="58">
        <f t="shared" si="28"/>
        <v>780</v>
      </c>
      <c r="F67" s="58">
        <f t="shared" si="28"/>
        <v>0</v>
      </c>
      <c r="G67" s="58">
        <f t="shared" si="28"/>
        <v>0</v>
      </c>
      <c r="H67" s="58">
        <f t="shared" si="28"/>
        <v>0</v>
      </c>
      <c r="I67" s="58">
        <f t="shared" si="28"/>
        <v>0</v>
      </c>
      <c r="J67" s="58">
        <f t="shared" si="28"/>
        <v>0</v>
      </c>
      <c r="K67" s="58">
        <f t="shared" si="28"/>
        <v>0</v>
      </c>
      <c r="L67" s="58">
        <f t="shared" si="28"/>
        <v>0</v>
      </c>
      <c r="M67" s="58">
        <f t="shared" si="28"/>
        <v>0</v>
      </c>
      <c r="N67" s="67">
        <f t="shared" si="28"/>
        <v>7856</v>
      </c>
    </row>
    <row r="68" spans="1:15" ht="10.5" customHeight="1">
      <c r="A68" s="41" t="s">
        <v>55</v>
      </c>
      <c r="B68" s="42" t="s">
        <v>56</v>
      </c>
      <c r="C68" s="43">
        <v>150</v>
      </c>
      <c r="D68" s="43"/>
      <c r="E68" s="43">
        <v>7772</v>
      </c>
      <c r="F68" s="43"/>
      <c r="G68" s="43"/>
      <c r="H68" s="43"/>
      <c r="I68" s="43"/>
      <c r="J68" s="43"/>
      <c r="K68" s="43"/>
      <c r="L68" s="43"/>
      <c r="M68" s="43"/>
      <c r="N68" s="44">
        <f aca="true" t="shared" si="29" ref="N68:N73">SUM(C68:M68)</f>
        <v>7922</v>
      </c>
      <c r="O68" s="5"/>
    </row>
    <row r="69" spans="1:14" ht="10.5" customHeight="1">
      <c r="A69" s="35" t="s">
        <v>57</v>
      </c>
      <c r="B69" s="27" t="s">
        <v>58</v>
      </c>
      <c r="C69" s="28">
        <v>300</v>
      </c>
      <c r="D69" s="28"/>
      <c r="E69" s="28">
        <v>5151</v>
      </c>
      <c r="F69" s="28"/>
      <c r="G69" s="28"/>
      <c r="H69" s="28"/>
      <c r="I69" s="28"/>
      <c r="J69" s="28"/>
      <c r="K69" s="28"/>
      <c r="L69" s="28"/>
      <c r="M69" s="28"/>
      <c r="N69" s="36">
        <f t="shared" si="29"/>
        <v>5451</v>
      </c>
    </row>
    <row r="70" spans="1:14" ht="10.5" customHeight="1">
      <c r="A70" s="35" t="s">
        <v>59</v>
      </c>
      <c r="B70" s="27" t="s">
        <v>60</v>
      </c>
      <c r="C70" s="28">
        <v>30</v>
      </c>
      <c r="D70" s="28"/>
      <c r="E70" s="28">
        <v>7495</v>
      </c>
      <c r="F70" s="28"/>
      <c r="G70" s="28"/>
      <c r="H70" s="28"/>
      <c r="I70" s="28"/>
      <c r="J70" s="28"/>
      <c r="K70" s="28"/>
      <c r="L70" s="28"/>
      <c r="M70" s="28"/>
      <c r="N70" s="36">
        <f t="shared" si="29"/>
        <v>7525</v>
      </c>
    </row>
    <row r="71" spans="1:14" ht="10.5" customHeight="1">
      <c r="A71" s="45" t="s">
        <v>61</v>
      </c>
      <c r="B71" s="29" t="s">
        <v>62</v>
      </c>
      <c r="C71" s="30"/>
      <c r="D71" s="30"/>
      <c r="E71" s="30">
        <v>6027</v>
      </c>
      <c r="F71" s="30"/>
      <c r="G71" s="30"/>
      <c r="H71" s="30"/>
      <c r="I71" s="30"/>
      <c r="J71" s="30"/>
      <c r="K71" s="30"/>
      <c r="L71" s="30"/>
      <c r="M71" s="30"/>
      <c r="N71" s="46">
        <f t="shared" si="29"/>
        <v>6027</v>
      </c>
    </row>
    <row r="72" spans="1:14" ht="10.5" customHeight="1">
      <c r="A72" s="35" t="s">
        <v>63</v>
      </c>
      <c r="B72" s="27" t="s">
        <v>126</v>
      </c>
      <c r="C72" s="28"/>
      <c r="D72" s="28"/>
      <c r="E72" s="28">
        <v>2097</v>
      </c>
      <c r="F72" s="28"/>
      <c r="G72" s="28"/>
      <c r="H72" s="28"/>
      <c r="I72" s="28"/>
      <c r="J72" s="28"/>
      <c r="K72" s="28"/>
      <c r="L72" s="28"/>
      <c r="M72" s="28"/>
      <c r="N72" s="36">
        <f t="shared" si="29"/>
        <v>2097</v>
      </c>
    </row>
    <row r="73" spans="1:14" ht="10.5" customHeight="1" thickBot="1">
      <c r="A73" s="23" t="s">
        <v>64</v>
      </c>
      <c r="B73" s="24" t="s">
        <v>82</v>
      </c>
      <c r="C73" s="25">
        <v>10444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>
        <f t="shared" si="29"/>
        <v>10444</v>
      </c>
    </row>
    <row r="74" spans="1:15" s="1" customFormat="1" ht="10.5" customHeight="1">
      <c r="A74" s="47">
        <v>4</v>
      </c>
      <c r="B74" s="48" t="s">
        <v>65</v>
      </c>
      <c r="C74" s="49">
        <f aca="true" t="shared" si="30" ref="C74:N74">C68+C69+C70+C71+C72+C73</f>
        <v>10924</v>
      </c>
      <c r="D74" s="49">
        <f t="shared" si="30"/>
        <v>0</v>
      </c>
      <c r="E74" s="49">
        <f t="shared" si="30"/>
        <v>28542</v>
      </c>
      <c r="F74" s="49">
        <f t="shared" si="30"/>
        <v>0</v>
      </c>
      <c r="G74" s="49">
        <f t="shared" si="30"/>
        <v>0</v>
      </c>
      <c r="H74" s="49">
        <f t="shared" si="30"/>
        <v>0</v>
      </c>
      <c r="I74" s="49">
        <f t="shared" si="30"/>
        <v>0</v>
      </c>
      <c r="J74" s="49">
        <f t="shared" si="30"/>
        <v>0</v>
      </c>
      <c r="K74" s="49">
        <f t="shared" si="30"/>
        <v>0</v>
      </c>
      <c r="L74" s="49">
        <f t="shared" si="30"/>
        <v>0</v>
      </c>
      <c r="M74" s="49">
        <f t="shared" si="30"/>
        <v>0</v>
      </c>
      <c r="N74" s="66">
        <f t="shared" si="30"/>
        <v>39466</v>
      </c>
      <c r="O74" s="7"/>
    </row>
    <row r="75" spans="1:15" s="1" customFormat="1" ht="10.5" customHeight="1">
      <c r="A75" s="50"/>
      <c r="B75" s="51" t="s">
        <v>87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81">
        <v>0</v>
      </c>
      <c r="O75" s="7"/>
    </row>
    <row r="76" spans="1:15" s="1" customFormat="1" ht="10.5" customHeight="1" thickBot="1">
      <c r="A76" s="56"/>
      <c r="B76" s="57" t="s">
        <v>113</v>
      </c>
      <c r="C76" s="58">
        <f>SUM(C74:C75)</f>
        <v>10924</v>
      </c>
      <c r="D76" s="58">
        <f aca="true" t="shared" si="31" ref="D76:N76">SUM(D74:D75)</f>
        <v>0</v>
      </c>
      <c r="E76" s="58">
        <f t="shared" si="31"/>
        <v>28542</v>
      </c>
      <c r="F76" s="58">
        <f t="shared" si="31"/>
        <v>0</v>
      </c>
      <c r="G76" s="58">
        <f t="shared" si="31"/>
        <v>0</v>
      </c>
      <c r="H76" s="58">
        <f t="shared" si="31"/>
        <v>0</v>
      </c>
      <c r="I76" s="58">
        <f t="shared" si="31"/>
        <v>0</v>
      </c>
      <c r="J76" s="58">
        <f t="shared" si="31"/>
        <v>0</v>
      </c>
      <c r="K76" s="58">
        <f t="shared" si="31"/>
        <v>0</v>
      </c>
      <c r="L76" s="58">
        <f t="shared" si="31"/>
        <v>0</v>
      </c>
      <c r="M76" s="58">
        <f t="shared" si="31"/>
        <v>0</v>
      </c>
      <c r="N76" s="67">
        <f t="shared" si="31"/>
        <v>39466</v>
      </c>
      <c r="O76" s="7"/>
    </row>
    <row r="77" spans="1:14" s="1" customFormat="1" ht="10.5" customHeight="1" thickBot="1">
      <c r="A77" s="68">
        <v>5</v>
      </c>
      <c r="B77" s="69" t="s">
        <v>72</v>
      </c>
      <c r="C77" s="70">
        <v>487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>
        <f>SUM(C77:M77)</f>
        <v>487</v>
      </c>
    </row>
    <row r="78" spans="1:15" s="1" customFormat="1" ht="10.5" customHeight="1">
      <c r="A78" s="47"/>
      <c r="B78" s="48" t="s">
        <v>66</v>
      </c>
      <c r="C78" s="49">
        <f aca="true" t="shared" si="32" ref="C78:N78">C57+C65+C74+C77</f>
        <v>23072</v>
      </c>
      <c r="D78" s="49">
        <f t="shared" si="32"/>
        <v>0</v>
      </c>
      <c r="E78" s="49">
        <f t="shared" si="32"/>
        <v>28822</v>
      </c>
      <c r="F78" s="49">
        <f t="shared" si="32"/>
        <v>0</v>
      </c>
      <c r="G78" s="49">
        <f t="shared" si="32"/>
        <v>0</v>
      </c>
      <c r="H78" s="49">
        <f t="shared" si="32"/>
        <v>0</v>
      </c>
      <c r="I78" s="49">
        <f t="shared" si="32"/>
        <v>0</v>
      </c>
      <c r="J78" s="49">
        <f t="shared" si="32"/>
        <v>0</v>
      </c>
      <c r="K78" s="49">
        <f t="shared" si="32"/>
        <v>0</v>
      </c>
      <c r="L78" s="49">
        <f t="shared" si="32"/>
        <v>0</v>
      </c>
      <c r="M78" s="49">
        <f t="shared" si="32"/>
        <v>0</v>
      </c>
      <c r="N78" s="66">
        <f t="shared" si="32"/>
        <v>51894</v>
      </c>
      <c r="O78" s="7"/>
    </row>
    <row r="79" spans="1:15" s="1" customFormat="1" ht="10.5" customHeight="1">
      <c r="A79" s="50"/>
      <c r="B79" s="51" t="s">
        <v>87</v>
      </c>
      <c r="C79" s="52">
        <f aca="true" t="shared" si="33" ref="C79:N79">C66+C75+C58</f>
        <v>0</v>
      </c>
      <c r="D79" s="52">
        <f t="shared" si="33"/>
        <v>0</v>
      </c>
      <c r="E79" s="52">
        <f t="shared" si="33"/>
        <v>623</v>
      </c>
      <c r="F79" s="52">
        <f t="shared" si="33"/>
        <v>0</v>
      </c>
      <c r="G79" s="52">
        <f t="shared" si="33"/>
        <v>0</v>
      </c>
      <c r="H79" s="52">
        <f t="shared" si="33"/>
        <v>0</v>
      </c>
      <c r="I79" s="52">
        <f t="shared" si="33"/>
        <v>0</v>
      </c>
      <c r="J79" s="52">
        <f t="shared" si="33"/>
        <v>0</v>
      </c>
      <c r="K79" s="52">
        <f t="shared" si="33"/>
        <v>0</v>
      </c>
      <c r="L79" s="52">
        <f t="shared" si="33"/>
        <v>0</v>
      </c>
      <c r="M79" s="52">
        <f t="shared" si="33"/>
        <v>0</v>
      </c>
      <c r="N79" s="81">
        <f t="shared" si="33"/>
        <v>623</v>
      </c>
      <c r="O79" s="7"/>
    </row>
    <row r="80" spans="1:14" s="1" customFormat="1" ht="10.5" customHeight="1" thickBot="1">
      <c r="A80" s="53"/>
      <c r="B80" s="54" t="s">
        <v>114</v>
      </c>
      <c r="C80" s="55">
        <f>SUM(C78:C79)</f>
        <v>23072</v>
      </c>
      <c r="D80" s="55">
        <f aca="true" t="shared" si="34" ref="D80:N80">SUM(D78:D79)</f>
        <v>0</v>
      </c>
      <c r="E80" s="55">
        <f t="shared" si="34"/>
        <v>29445</v>
      </c>
      <c r="F80" s="55">
        <f t="shared" si="34"/>
        <v>0</v>
      </c>
      <c r="G80" s="55">
        <f t="shared" si="34"/>
        <v>0</v>
      </c>
      <c r="H80" s="55">
        <f t="shared" si="34"/>
        <v>0</v>
      </c>
      <c r="I80" s="55">
        <f t="shared" si="34"/>
        <v>0</v>
      </c>
      <c r="J80" s="55">
        <f t="shared" si="34"/>
        <v>0</v>
      </c>
      <c r="K80" s="55">
        <f t="shared" si="34"/>
        <v>0</v>
      </c>
      <c r="L80" s="55">
        <f t="shared" si="34"/>
        <v>0</v>
      </c>
      <c r="M80" s="55">
        <f t="shared" si="34"/>
        <v>0</v>
      </c>
      <c r="N80" s="72">
        <f t="shared" si="34"/>
        <v>52517</v>
      </c>
    </row>
    <row r="81" spans="1:15" s="3" customFormat="1" ht="10.5" customHeight="1">
      <c r="A81" s="84"/>
      <c r="B81" s="85" t="s">
        <v>47</v>
      </c>
      <c r="C81" s="61">
        <f aca="true" t="shared" si="35" ref="C81:N81">C52+C78</f>
        <v>47301</v>
      </c>
      <c r="D81" s="61">
        <f t="shared" si="35"/>
        <v>572</v>
      </c>
      <c r="E81" s="61">
        <f t="shared" si="35"/>
        <v>38161</v>
      </c>
      <c r="F81" s="61">
        <f t="shared" si="35"/>
        <v>180994</v>
      </c>
      <c r="G81" s="61">
        <f t="shared" si="35"/>
        <v>87076</v>
      </c>
      <c r="H81" s="61">
        <f t="shared" si="35"/>
        <v>45208</v>
      </c>
      <c r="I81" s="61">
        <f t="shared" si="35"/>
        <v>134381</v>
      </c>
      <c r="J81" s="61">
        <f t="shared" si="35"/>
        <v>695</v>
      </c>
      <c r="K81" s="61">
        <f t="shared" si="35"/>
        <v>0</v>
      </c>
      <c r="L81" s="61">
        <f t="shared" si="35"/>
        <v>2700</v>
      </c>
      <c r="M81" s="61">
        <f t="shared" si="35"/>
        <v>8317</v>
      </c>
      <c r="N81" s="62">
        <f t="shared" si="35"/>
        <v>545405</v>
      </c>
      <c r="O81" s="8"/>
    </row>
    <row r="82" spans="1:15" s="3" customFormat="1" ht="10.5" customHeight="1">
      <c r="A82" s="63"/>
      <c r="B82" s="64" t="s">
        <v>115</v>
      </c>
      <c r="C82" s="65">
        <f aca="true" t="shared" si="36" ref="C82:N82">C53+C79</f>
        <v>0</v>
      </c>
      <c r="D82" s="65">
        <f t="shared" si="36"/>
        <v>0</v>
      </c>
      <c r="E82" s="65">
        <f t="shared" si="36"/>
        <v>2147</v>
      </c>
      <c r="F82" s="65">
        <f t="shared" si="36"/>
        <v>0</v>
      </c>
      <c r="G82" s="65">
        <f t="shared" si="36"/>
        <v>0</v>
      </c>
      <c r="H82" s="65">
        <f t="shared" si="36"/>
        <v>-3115</v>
      </c>
      <c r="I82" s="65">
        <f t="shared" si="36"/>
        <v>6753</v>
      </c>
      <c r="J82" s="65">
        <f t="shared" si="36"/>
        <v>0</v>
      </c>
      <c r="K82" s="65">
        <f t="shared" si="36"/>
        <v>0</v>
      </c>
      <c r="L82" s="65">
        <f t="shared" si="36"/>
        <v>0</v>
      </c>
      <c r="M82" s="65">
        <f t="shared" si="36"/>
        <v>0</v>
      </c>
      <c r="N82" s="82">
        <f t="shared" si="36"/>
        <v>5785</v>
      </c>
      <c r="O82" s="8"/>
    </row>
    <row r="83" spans="1:15" s="3" customFormat="1" ht="10.5" customHeight="1" thickBot="1">
      <c r="A83" s="86"/>
      <c r="B83" s="87" t="s">
        <v>117</v>
      </c>
      <c r="C83" s="88">
        <f>SUM(C81:C82)</f>
        <v>47301</v>
      </c>
      <c r="D83" s="88">
        <f aca="true" t="shared" si="37" ref="D83:N83">SUM(D81:D82)</f>
        <v>572</v>
      </c>
      <c r="E83" s="88">
        <f t="shared" si="37"/>
        <v>40308</v>
      </c>
      <c r="F83" s="88">
        <f t="shared" si="37"/>
        <v>180994</v>
      </c>
      <c r="G83" s="88">
        <f t="shared" si="37"/>
        <v>87076</v>
      </c>
      <c r="H83" s="88">
        <f t="shared" si="37"/>
        <v>42093</v>
      </c>
      <c r="I83" s="88">
        <f t="shared" si="37"/>
        <v>141134</v>
      </c>
      <c r="J83" s="88">
        <f t="shared" si="37"/>
        <v>695</v>
      </c>
      <c r="K83" s="88">
        <f t="shared" si="37"/>
        <v>0</v>
      </c>
      <c r="L83" s="88">
        <f t="shared" si="37"/>
        <v>2700</v>
      </c>
      <c r="M83" s="88">
        <f t="shared" si="37"/>
        <v>8317</v>
      </c>
      <c r="N83" s="89">
        <f t="shared" si="37"/>
        <v>551190</v>
      </c>
      <c r="O83" s="8"/>
    </row>
    <row r="84" spans="1:15" ht="10.5" customHeight="1">
      <c r="A84" s="41" t="s">
        <v>67</v>
      </c>
      <c r="B84" s="42" t="s">
        <v>69</v>
      </c>
      <c r="C84" s="43">
        <v>4680</v>
      </c>
      <c r="D84" s="43"/>
      <c r="E84" s="43">
        <v>2694</v>
      </c>
      <c r="F84" s="43"/>
      <c r="G84" s="43"/>
      <c r="H84" s="43"/>
      <c r="I84" s="43"/>
      <c r="J84" s="43"/>
      <c r="K84" s="43"/>
      <c r="L84" s="43"/>
      <c r="M84" s="43"/>
      <c r="N84" s="44">
        <f>SUM(C84:M84)</f>
        <v>7374</v>
      </c>
      <c r="O84" s="1"/>
    </row>
    <row r="85" spans="1:15" ht="10.5" customHeight="1" thickBot="1">
      <c r="A85" s="45" t="s">
        <v>68</v>
      </c>
      <c r="B85" s="29" t="s">
        <v>0</v>
      </c>
      <c r="C85" s="30">
        <v>735</v>
      </c>
      <c r="D85" s="30"/>
      <c r="E85" s="30">
        <v>1894</v>
      </c>
      <c r="F85" s="30"/>
      <c r="G85" s="30"/>
      <c r="H85" s="30"/>
      <c r="I85" s="30"/>
      <c r="J85" s="30"/>
      <c r="K85" s="30"/>
      <c r="L85" s="30"/>
      <c r="M85" s="30"/>
      <c r="N85" s="46">
        <f>SUM(C85:M85)</f>
        <v>2629</v>
      </c>
      <c r="O85" s="1"/>
    </row>
    <row r="86" spans="1:14" s="1" customFormat="1" ht="10.5" customHeight="1" thickBot="1">
      <c r="A86" s="73">
        <v>6</v>
      </c>
      <c r="B86" s="74" t="s">
        <v>70</v>
      </c>
      <c r="C86" s="75">
        <f aca="true" t="shared" si="38" ref="C86:M86">SUM(C84:C85)</f>
        <v>5415</v>
      </c>
      <c r="D86" s="75">
        <f t="shared" si="38"/>
        <v>0</v>
      </c>
      <c r="E86" s="75">
        <f t="shared" si="38"/>
        <v>4588</v>
      </c>
      <c r="F86" s="75">
        <f t="shared" si="38"/>
        <v>0</v>
      </c>
      <c r="G86" s="75">
        <f t="shared" si="38"/>
        <v>0</v>
      </c>
      <c r="H86" s="75">
        <f t="shared" si="38"/>
        <v>0</v>
      </c>
      <c r="I86" s="75">
        <f t="shared" si="38"/>
        <v>0</v>
      </c>
      <c r="J86" s="75">
        <f t="shared" si="38"/>
        <v>0</v>
      </c>
      <c r="K86" s="75">
        <f t="shared" si="38"/>
        <v>0</v>
      </c>
      <c r="L86" s="75">
        <f t="shared" si="38"/>
        <v>0</v>
      </c>
      <c r="M86" s="75">
        <f t="shared" si="38"/>
        <v>0</v>
      </c>
      <c r="N86" s="76">
        <f>SUM(C86:M86)</f>
        <v>10003</v>
      </c>
    </row>
    <row r="87" spans="1:15" s="1" customFormat="1" ht="10.5" customHeight="1">
      <c r="A87" s="77"/>
      <c r="B87" s="78" t="s">
        <v>127</v>
      </c>
      <c r="C87" s="49">
        <f aca="true" t="shared" si="39" ref="C87:N87">SUM(C81,C86)</f>
        <v>52716</v>
      </c>
      <c r="D87" s="49">
        <f t="shared" si="39"/>
        <v>572</v>
      </c>
      <c r="E87" s="49">
        <f t="shared" si="39"/>
        <v>42749</v>
      </c>
      <c r="F87" s="49">
        <f t="shared" si="39"/>
        <v>180994</v>
      </c>
      <c r="G87" s="49">
        <f t="shared" si="39"/>
        <v>87076</v>
      </c>
      <c r="H87" s="49">
        <f t="shared" si="39"/>
        <v>45208</v>
      </c>
      <c r="I87" s="49">
        <f t="shared" si="39"/>
        <v>134381</v>
      </c>
      <c r="J87" s="49">
        <f t="shared" si="39"/>
        <v>695</v>
      </c>
      <c r="K87" s="49">
        <f t="shared" si="39"/>
        <v>0</v>
      </c>
      <c r="L87" s="49">
        <f t="shared" si="39"/>
        <v>2700</v>
      </c>
      <c r="M87" s="49">
        <f t="shared" si="39"/>
        <v>8317</v>
      </c>
      <c r="N87" s="66">
        <f t="shared" si="39"/>
        <v>555408</v>
      </c>
      <c r="O87" s="7"/>
    </row>
    <row r="88" spans="1:14" s="1" customFormat="1" ht="10.5" customHeight="1">
      <c r="A88" s="50"/>
      <c r="B88" s="51" t="s">
        <v>115</v>
      </c>
      <c r="C88" s="52">
        <f>C82</f>
        <v>0</v>
      </c>
      <c r="D88" s="52">
        <f aca="true" t="shared" si="40" ref="D88:N88">D82</f>
        <v>0</v>
      </c>
      <c r="E88" s="52">
        <f t="shared" si="40"/>
        <v>2147</v>
      </c>
      <c r="F88" s="52">
        <f t="shared" si="40"/>
        <v>0</v>
      </c>
      <c r="G88" s="52">
        <f t="shared" si="40"/>
        <v>0</v>
      </c>
      <c r="H88" s="52">
        <f t="shared" si="40"/>
        <v>-3115</v>
      </c>
      <c r="I88" s="52">
        <f t="shared" si="40"/>
        <v>6753</v>
      </c>
      <c r="J88" s="52">
        <f t="shared" si="40"/>
        <v>0</v>
      </c>
      <c r="K88" s="52">
        <f t="shared" si="40"/>
        <v>0</v>
      </c>
      <c r="L88" s="52">
        <f t="shared" si="40"/>
        <v>0</v>
      </c>
      <c r="M88" s="52">
        <f t="shared" si="40"/>
        <v>0</v>
      </c>
      <c r="N88" s="81">
        <f t="shared" si="40"/>
        <v>5785</v>
      </c>
    </row>
    <row r="89" spans="1:14" s="9" customFormat="1" ht="10.5" customHeight="1" thickBot="1">
      <c r="A89" s="56"/>
      <c r="B89" s="57" t="s">
        <v>128</v>
      </c>
      <c r="C89" s="79">
        <f>SUM(C87:C88)</f>
        <v>52716</v>
      </c>
      <c r="D89" s="79">
        <f aca="true" t="shared" si="41" ref="D89:N89">SUM(D87:D88)</f>
        <v>572</v>
      </c>
      <c r="E89" s="79">
        <f t="shared" si="41"/>
        <v>44896</v>
      </c>
      <c r="F89" s="79">
        <f t="shared" si="41"/>
        <v>180994</v>
      </c>
      <c r="G89" s="79">
        <f t="shared" si="41"/>
        <v>87076</v>
      </c>
      <c r="H89" s="79">
        <f t="shared" si="41"/>
        <v>42093</v>
      </c>
      <c r="I89" s="79">
        <f t="shared" si="41"/>
        <v>141134</v>
      </c>
      <c r="J89" s="79">
        <f t="shared" si="41"/>
        <v>695</v>
      </c>
      <c r="K89" s="79">
        <f t="shared" si="41"/>
        <v>0</v>
      </c>
      <c r="L89" s="79">
        <f t="shared" si="41"/>
        <v>2700</v>
      </c>
      <c r="M89" s="79">
        <f t="shared" si="41"/>
        <v>8317</v>
      </c>
      <c r="N89" s="83">
        <f t="shared" si="41"/>
        <v>561193</v>
      </c>
    </row>
    <row r="90" spans="1:15" ht="10.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5"/>
    </row>
    <row r="91" spans="1:14" ht="10.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1:14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6" s="1" customFormat="1" ht="12.75"/>
  </sheetData>
  <mergeCells count="2">
    <mergeCell ref="M2:N2"/>
    <mergeCell ref="A1:N1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2005-06-20T12:30:26Z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