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<sst xmlns="http://schemas.openxmlformats.org/spreadsheetml/2006/main" count="190" uniqueCount="168">
  <si>
    <t>Cím</t>
  </si>
  <si>
    <t>Közvetlen kiadás</t>
  </si>
  <si>
    <t>Kiadás</t>
  </si>
  <si>
    <t>Intézmény</t>
  </si>
  <si>
    <t>Feladat</t>
  </si>
  <si>
    <t>Szem.jell.</t>
  </si>
  <si>
    <t xml:space="preserve">Dologi </t>
  </si>
  <si>
    <t>Pénzbeni</t>
  </si>
  <si>
    <t>kiadás</t>
  </si>
  <si>
    <t>kiad.</t>
  </si>
  <si>
    <t>járulék</t>
  </si>
  <si>
    <t>ellátás</t>
  </si>
  <si>
    <t>átadás</t>
  </si>
  <si>
    <t>összesen</t>
  </si>
  <si>
    <t>mind-</t>
  </si>
  <si>
    <t>Kisegítő mg. Feladatok</t>
  </si>
  <si>
    <t>Működési</t>
  </si>
  <si>
    <t>kiad.össz</t>
  </si>
  <si>
    <t>Közvilágítás</t>
  </si>
  <si>
    <t>Települési hulladék kez.</t>
  </si>
  <si>
    <t>Város és községrendezés</t>
  </si>
  <si>
    <t>Település vízellátása</t>
  </si>
  <si>
    <t>Köztemető fenntartás</t>
  </si>
  <si>
    <t>Szennyvíz kezelés</t>
  </si>
  <si>
    <t>Állategészségügyi felad.</t>
  </si>
  <si>
    <t>Település üzemelt.össz.</t>
  </si>
  <si>
    <t>1 1</t>
  </si>
  <si>
    <t>1 2 1</t>
  </si>
  <si>
    <t>1 2 2</t>
  </si>
  <si>
    <t>1 2 3</t>
  </si>
  <si>
    <t>1 2 4</t>
  </si>
  <si>
    <t>1 2 5</t>
  </si>
  <si>
    <t>1 2 6</t>
  </si>
  <si>
    <t>1 2 7</t>
  </si>
  <si>
    <t>1 2 8</t>
  </si>
  <si>
    <t>1 2 9</t>
  </si>
  <si>
    <t>1 2 10</t>
  </si>
  <si>
    <t>1 2</t>
  </si>
  <si>
    <t xml:space="preserve">1 3 1 </t>
  </si>
  <si>
    <t>1 3 2</t>
  </si>
  <si>
    <t>1 3 3</t>
  </si>
  <si>
    <t>Házi szociális gondozás</t>
  </si>
  <si>
    <t>Szociális étkezés</t>
  </si>
  <si>
    <t>1 3 5</t>
  </si>
  <si>
    <t>Családsegítés</t>
  </si>
  <si>
    <t xml:space="preserve">1 3 </t>
  </si>
  <si>
    <t>Szociális ellátás össz.</t>
  </si>
  <si>
    <t xml:space="preserve">1 4 1 </t>
  </si>
  <si>
    <t xml:space="preserve">Polgári védelem </t>
  </si>
  <si>
    <t>1 4 2</t>
  </si>
  <si>
    <t>Önkéntes tűzoltóság</t>
  </si>
  <si>
    <t xml:space="preserve">1 4 </t>
  </si>
  <si>
    <t>Katasztrófa védelem össz.</t>
  </si>
  <si>
    <t xml:space="preserve">1 5 1 </t>
  </si>
  <si>
    <t>Munkahelyi vendéglátás</t>
  </si>
  <si>
    <t xml:space="preserve">1 5 2 </t>
  </si>
  <si>
    <t>Saját ingatlan hasznosítás</t>
  </si>
  <si>
    <t>1 5 3</t>
  </si>
  <si>
    <t>Önkorm. Igazgatási tev.</t>
  </si>
  <si>
    <t>Önk. intézményi ellátó .</t>
  </si>
  <si>
    <t xml:space="preserve">1 5 4 </t>
  </si>
  <si>
    <t>Gazdasági és tert.fejl.</t>
  </si>
  <si>
    <t xml:space="preserve">1 5 6 </t>
  </si>
  <si>
    <t>Sport tevékenység</t>
  </si>
  <si>
    <t>1 5 5</t>
  </si>
  <si>
    <t>Egyéb szórakoztató tev.</t>
  </si>
  <si>
    <t xml:space="preserve">1 5 </t>
  </si>
  <si>
    <t>Egyéb feladatok össz.</t>
  </si>
  <si>
    <t>1 6 2</t>
  </si>
  <si>
    <t>Gépjármű üzemeltetés</t>
  </si>
  <si>
    <t>1 6 3</t>
  </si>
  <si>
    <t xml:space="preserve">1 7 1 </t>
  </si>
  <si>
    <t>Cigány kisebbségi önk.</t>
  </si>
  <si>
    <t xml:space="preserve">1 7 2 </t>
  </si>
  <si>
    <t>Szlovák kisebbs. Önk.</t>
  </si>
  <si>
    <t xml:space="preserve">1 7 </t>
  </si>
  <si>
    <t>Kisebbségi önk. Össz.</t>
  </si>
  <si>
    <t>Polg. Hiv. összesen</t>
  </si>
  <si>
    <t xml:space="preserve">2 1 </t>
  </si>
  <si>
    <t>Óvodai ellátás</t>
  </si>
  <si>
    <t>2 2</t>
  </si>
  <si>
    <t>Fogyatékos óvodai ellát.</t>
  </si>
  <si>
    <t xml:space="preserve">2 3 </t>
  </si>
  <si>
    <t>Óvodai int. étkeztetés</t>
  </si>
  <si>
    <t>Óvodai intézményi vagyon</t>
  </si>
  <si>
    <t xml:space="preserve">2 4 </t>
  </si>
  <si>
    <t>3 1</t>
  </si>
  <si>
    <t>Általános iskola nevelés</t>
  </si>
  <si>
    <t xml:space="preserve">3 2 </t>
  </si>
  <si>
    <t>Fogy. Iskolai nevelése</t>
  </si>
  <si>
    <t xml:space="preserve">3 3 </t>
  </si>
  <si>
    <t>Napközis ellátás</t>
  </si>
  <si>
    <t>3 5</t>
  </si>
  <si>
    <t>Iskolai int.vagyon műk.</t>
  </si>
  <si>
    <t>Iskolai ellátás összesen</t>
  </si>
  <si>
    <t>4 1</t>
  </si>
  <si>
    <t>Háziorvosi ellátás</t>
  </si>
  <si>
    <t xml:space="preserve">4 2 </t>
  </si>
  <si>
    <t>Gyermek háziorvosi ell.</t>
  </si>
  <si>
    <t xml:space="preserve">4 3 </t>
  </si>
  <si>
    <t>Egészségügy egyéb fel.</t>
  </si>
  <si>
    <t>4 4</t>
  </si>
  <si>
    <t>Fogorvosi ellátás</t>
  </si>
  <si>
    <t>4 5</t>
  </si>
  <si>
    <t>Védőnői szolgálat</t>
  </si>
  <si>
    <t xml:space="preserve">4 6 </t>
  </si>
  <si>
    <t>Anya és gyermek védelem</t>
  </si>
  <si>
    <t>4 7</t>
  </si>
  <si>
    <t>Kiegészítő alpellátás</t>
  </si>
  <si>
    <t>Egészségügyi ellát.össz.</t>
  </si>
  <si>
    <t>Részben önáll. Gazd.össz.</t>
  </si>
  <si>
    <t>6 1</t>
  </si>
  <si>
    <t>Művelődési Központ</t>
  </si>
  <si>
    <t>6 2</t>
  </si>
  <si>
    <t>Könyvtári feladatok</t>
  </si>
  <si>
    <t>Kiadások mindösszesen</t>
  </si>
  <si>
    <t>Óvodai ellátás összesen</t>
  </si>
  <si>
    <t>Hiv. Önk.Tűzoltóság</t>
  </si>
  <si>
    <t xml:space="preserve">Műv.Köz.és Könyvt.ö. </t>
  </si>
  <si>
    <t>Polg.Hiv. mindössz.</t>
  </si>
  <si>
    <t>alcím</t>
  </si>
  <si>
    <t>Pénze.</t>
  </si>
  <si>
    <t>Tart.</t>
  </si>
  <si>
    <t>Munka.a.</t>
  </si>
  <si>
    <t>Fejlesz.</t>
  </si>
  <si>
    <t>össz.</t>
  </si>
  <si>
    <t>fejl.kiad.</t>
  </si>
  <si>
    <t>Hitel</t>
  </si>
  <si>
    <t>Napközis konyha</t>
  </si>
  <si>
    <t>3 4</t>
  </si>
  <si>
    <t>Iskolai intézményiétkezés</t>
  </si>
  <si>
    <t>1 6 1</t>
  </si>
  <si>
    <t>Múszaki csoport</t>
  </si>
  <si>
    <t>1000 Ft-ban</t>
  </si>
  <si>
    <t>Közutak üzemeltetése</t>
  </si>
  <si>
    <t>törl.</t>
  </si>
  <si>
    <t>1 1 2</t>
  </si>
  <si>
    <t>Népszavazás póteőirányzat</t>
  </si>
  <si>
    <t>Pótelőirányzat</t>
  </si>
  <si>
    <t>Város és községrend. Mód. Előir</t>
  </si>
  <si>
    <t>Helyi közutak lét.ótelőirányzat</t>
  </si>
  <si>
    <t>Település üzemelt. Mód. Előir.</t>
  </si>
  <si>
    <t>Szennyvízkezelés mód. Előir.</t>
  </si>
  <si>
    <t>1 3 6</t>
  </si>
  <si>
    <t>1 3 7</t>
  </si>
  <si>
    <t>Rendszeres gyermv. Pénzbeni ell.</t>
  </si>
  <si>
    <t>Eseti  pénzbeni szoc. Ellát.</t>
  </si>
  <si>
    <t>Eseti pénzbeni gyermekvéd. Ellát.</t>
  </si>
  <si>
    <t>Rendszeres szoc. pénzbeni ellátás</t>
  </si>
  <si>
    <t>Rendszeres szc. Pénzbeni mód. Előir.</t>
  </si>
  <si>
    <t>Rendsz. Gyermekv. Mód. Előir.</t>
  </si>
  <si>
    <t>Szoc. Ellátás mód.előirányzat</t>
  </si>
  <si>
    <t>Pótelőirűnyzat</t>
  </si>
  <si>
    <t xml:space="preserve">Sport tevékenység mód. Előir. </t>
  </si>
  <si>
    <t xml:space="preserve">Egyéb felad. Mód. Elői össz. </t>
  </si>
  <si>
    <t>Módosított előirányzat</t>
  </si>
  <si>
    <t>Polg. Hiv. mód.- előirányzat össz.</t>
  </si>
  <si>
    <t>Ált. isk. mód. Előirányzat</t>
  </si>
  <si>
    <t>Iskolai ellát, mód.előirányzat</t>
  </si>
  <si>
    <t>Eseti pénzb.szoc. Mód. Előir.</t>
  </si>
  <si>
    <t>Kiadások mód. Elői. Összesen</t>
  </si>
  <si>
    <t>Részben önűlló mód. Előir. Össz</t>
  </si>
  <si>
    <t>Polg. Hiv. mód. Előir. Mind.össz</t>
  </si>
  <si>
    <t>Egyéb szórakozt. Mód. Előir.</t>
  </si>
  <si>
    <t>Anya és gy. Véd. Mód. Előirányzat</t>
  </si>
  <si>
    <t>Eü. Ellátás mód. Előirányzat</t>
  </si>
  <si>
    <t>1 3 4</t>
  </si>
  <si>
    <t>3. számú melléklet  a 8/2005. (IV.29.)  önkormányzati rendelethez
Rétság Város Önkormányzat  2005. évi módosított  költségvetésének  szakfeladatos kiadásai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</si>
</sst>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3" fontId="13" fillId="0" borderId="5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3" fontId="13" fillId="0" borderId="8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 horizontal="left"/>
    </xf>
    <xf numFmtId="3" fontId="13" fillId="0" borderId="14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3" fontId="13" fillId="0" borderId="17" xfId="0" applyNumberFormat="1" applyFont="1" applyBorder="1" applyAlignment="1">
      <alignment/>
    </xf>
    <xf numFmtId="3" fontId="13" fillId="0" borderId="18" xfId="0" applyNumberFormat="1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3" fontId="13" fillId="0" borderId="20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3" fontId="11" fillId="0" borderId="5" xfId="0" applyNumberFormat="1" applyFont="1" applyFill="1" applyBorder="1" applyAlignment="1">
      <alignment/>
    </xf>
    <xf numFmtId="3" fontId="11" fillId="0" borderId="6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11" fillId="0" borderId="7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3" fontId="11" fillId="0" borderId="8" xfId="0" applyNumberFormat="1" applyFont="1" applyFill="1" applyBorder="1" applyAlignment="1">
      <alignment/>
    </xf>
    <xf numFmtId="3" fontId="11" fillId="0" borderId="9" xfId="0" applyNumberFormat="1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22" xfId="0" applyFont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3" fontId="11" fillId="0" borderId="2" xfId="0" applyNumberFormat="1" applyFont="1" applyFill="1" applyBorder="1" applyAlignment="1">
      <alignment/>
    </xf>
    <xf numFmtId="3" fontId="11" fillId="0" borderId="3" xfId="0" applyNumberFormat="1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3" fontId="11" fillId="0" borderId="33" xfId="0" applyNumberFormat="1" applyFont="1" applyFill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13" fillId="0" borderId="34" xfId="0" applyNumberFormat="1" applyFont="1" applyBorder="1" applyAlignment="1">
      <alignment/>
    </xf>
    <xf numFmtId="3" fontId="13" fillId="0" borderId="35" xfId="0" applyNumberFormat="1" applyFont="1" applyBorder="1" applyAlignment="1">
      <alignment/>
    </xf>
    <xf numFmtId="0" fontId="16" fillId="0" borderId="31" xfId="0" applyFont="1" applyFill="1" applyBorder="1" applyAlignment="1">
      <alignment/>
    </xf>
    <xf numFmtId="0" fontId="16" fillId="0" borderId="32" xfId="0" applyFont="1" applyFill="1" applyBorder="1" applyAlignment="1">
      <alignment/>
    </xf>
    <xf numFmtId="3" fontId="16" fillId="0" borderId="32" xfId="0" applyNumberFormat="1" applyFont="1" applyFill="1" applyBorder="1" applyAlignment="1">
      <alignment/>
    </xf>
    <xf numFmtId="3" fontId="11" fillId="0" borderId="33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13" fillId="0" borderId="36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1" fillId="0" borderId="8" xfId="0" applyFont="1" applyBorder="1" applyAlignment="1">
      <alignment/>
    </xf>
    <xf numFmtId="3" fontId="11" fillId="0" borderId="8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0" fontId="11" fillId="0" borderId="7" xfId="0" applyFont="1" applyBorder="1" applyAlignment="1">
      <alignment/>
    </xf>
    <xf numFmtId="3" fontId="11" fillId="0" borderId="9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16" fillId="0" borderId="8" xfId="0" applyFont="1" applyFill="1" applyBorder="1" applyAlignment="1">
      <alignment/>
    </xf>
    <xf numFmtId="3" fontId="16" fillId="0" borderId="8" xfId="0" applyNumberFormat="1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3" fontId="16" fillId="0" borderId="5" xfId="0" applyNumberFormat="1" applyFont="1" applyFill="1" applyBorder="1" applyAlignment="1">
      <alignment/>
    </xf>
    <xf numFmtId="3" fontId="16" fillId="0" borderId="6" xfId="0" applyNumberFormat="1" applyFont="1" applyFill="1" applyBorder="1" applyAlignment="1">
      <alignment/>
    </xf>
    <xf numFmtId="0" fontId="16" fillId="0" borderId="7" xfId="0" applyFont="1" applyFill="1" applyBorder="1" applyAlignment="1">
      <alignment/>
    </xf>
    <xf numFmtId="3" fontId="16" fillId="0" borderId="9" xfId="0" applyNumberFormat="1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3" fontId="16" fillId="0" borderId="17" xfId="0" applyNumberFormat="1" applyFont="1" applyFill="1" applyBorder="1" applyAlignment="1">
      <alignment/>
    </xf>
    <xf numFmtId="3" fontId="16" fillId="0" borderId="18" xfId="0" applyNumberFormat="1" applyFont="1" applyFill="1" applyBorder="1" applyAlignment="1">
      <alignment/>
    </xf>
    <xf numFmtId="3" fontId="16" fillId="0" borderId="6" xfId="0" applyNumberFormat="1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8" xfId="0" applyFont="1" applyBorder="1" applyAlignment="1">
      <alignment/>
    </xf>
    <xf numFmtId="3" fontId="16" fillId="0" borderId="8" xfId="0" applyNumberFormat="1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3" fontId="16" fillId="0" borderId="17" xfId="0" applyNumberFormat="1" applyFont="1" applyBorder="1" applyAlignment="1">
      <alignment/>
    </xf>
    <xf numFmtId="3" fontId="16" fillId="0" borderId="18" xfId="0" applyNumberFormat="1" applyFont="1" applyBorder="1" applyAlignment="1">
      <alignment/>
    </xf>
    <xf numFmtId="0" fontId="11" fillId="2" borderId="37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4"/>
  <sheetViews>
    <sheetView tabSelected="1" workbookViewId="0" topLeftCell="A1">
      <selection activeCell="A2" sqref="A2"/>
    </sheetView>
  </sheetViews>
  <sheetFormatPr defaultColWidth="9.140625" defaultRowHeight="12.75"/>
  <cols>
    <col min="2" max="2" width="24.421875" style="0" customWidth="1"/>
    <col min="3" max="3" width="12.00390625" style="0" customWidth="1"/>
    <col min="4" max="4" width="8.8515625" style="0" customWidth="1"/>
    <col min="5" max="5" width="8.140625" style="0" customWidth="1"/>
    <col min="6" max="6" width="7.7109375" style="0" customWidth="1"/>
    <col min="7" max="7" width="7.57421875" style="0" customWidth="1"/>
    <col min="8" max="8" width="7.00390625" style="0" customWidth="1"/>
    <col min="9" max="9" width="8.57421875" style="0" customWidth="1"/>
    <col min="10" max="10" width="7.140625" style="0" customWidth="1"/>
    <col min="11" max="11" width="8.421875" style="0" customWidth="1"/>
    <col min="12" max="12" width="8.57421875" style="0" customWidth="1"/>
    <col min="13" max="13" width="11.140625" style="0" customWidth="1"/>
    <col min="14" max="14" width="8.00390625" style="0" customWidth="1"/>
    <col min="15" max="15" width="7.421875" style="0" customWidth="1"/>
  </cols>
  <sheetData>
    <row r="1" spans="1:14" s="21" customFormat="1" ht="45" customHeight="1">
      <c r="A1" s="142" t="s">
        <v>167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20"/>
    </row>
    <row r="2" spans="1:14" ht="13.5" thickBot="1">
      <c r="A2" s="34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2" t="s">
        <v>133</v>
      </c>
      <c r="N2" s="6"/>
    </row>
    <row r="3" spans="1:14" s="1" customFormat="1" ht="12" customHeight="1" thickBot="1">
      <c r="A3" s="73" t="s">
        <v>0</v>
      </c>
      <c r="B3" s="74" t="s">
        <v>3</v>
      </c>
      <c r="C3" s="139" t="s">
        <v>1</v>
      </c>
      <c r="D3" s="140"/>
      <c r="E3" s="140"/>
      <c r="F3" s="140"/>
      <c r="G3" s="140"/>
      <c r="H3" s="140"/>
      <c r="I3" s="140"/>
      <c r="J3" s="141"/>
      <c r="K3" s="140"/>
      <c r="L3" s="140"/>
      <c r="M3" s="74" t="s">
        <v>2</v>
      </c>
      <c r="N3" s="9"/>
    </row>
    <row r="4" spans="1:14" s="1" customFormat="1" ht="12" customHeight="1">
      <c r="A4" s="75" t="s">
        <v>120</v>
      </c>
      <c r="B4" s="76" t="s">
        <v>4</v>
      </c>
      <c r="C4" s="74" t="s">
        <v>5</v>
      </c>
      <c r="D4" s="77" t="s">
        <v>123</v>
      </c>
      <c r="E4" s="74" t="s">
        <v>6</v>
      </c>
      <c r="F4" s="77" t="s">
        <v>7</v>
      </c>
      <c r="G4" s="74" t="s">
        <v>121</v>
      </c>
      <c r="H4" s="77" t="s">
        <v>122</v>
      </c>
      <c r="I4" s="73" t="s">
        <v>16</v>
      </c>
      <c r="J4" s="78" t="s">
        <v>127</v>
      </c>
      <c r="K4" s="77" t="s">
        <v>124</v>
      </c>
      <c r="L4" s="74" t="s">
        <v>126</v>
      </c>
      <c r="M4" s="76" t="s">
        <v>14</v>
      </c>
      <c r="N4" s="9"/>
    </row>
    <row r="5" spans="1:15" s="1" customFormat="1" ht="12" customHeight="1" thickBot="1">
      <c r="A5" s="79"/>
      <c r="B5" s="80"/>
      <c r="C5" s="80" t="s">
        <v>9</v>
      </c>
      <c r="D5" s="81" t="s">
        <v>10</v>
      </c>
      <c r="E5" s="80" t="s">
        <v>8</v>
      </c>
      <c r="F5" s="81" t="s">
        <v>11</v>
      </c>
      <c r="G5" s="80" t="s">
        <v>12</v>
      </c>
      <c r="H5" s="81"/>
      <c r="I5" s="79" t="s">
        <v>17</v>
      </c>
      <c r="J5" s="82" t="s">
        <v>135</v>
      </c>
      <c r="K5" s="81" t="s">
        <v>8</v>
      </c>
      <c r="L5" s="80" t="s">
        <v>125</v>
      </c>
      <c r="M5" s="80" t="s">
        <v>13</v>
      </c>
      <c r="N5" s="9"/>
      <c r="O5" s="4"/>
    </row>
    <row r="6" spans="1:14" s="27" customFormat="1" ht="13.5" thickBot="1">
      <c r="A6" s="22" t="s">
        <v>26</v>
      </c>
      <c r="B6" s="23" t="s">
        <v>58</v>
      </c>
      <c r="C6" s="24">
        <v>67125</v>
      </c>
      <c r="D6" s="24">
        <v>20860</v>
      </c>
      <c r="E6" s="24">
        <v>13468</v>
      </c>
      <c r="F6" s="24"/>
      <c r="G6" s="24"/>
      <c r="H6" s="24"/>
      <c r="I6" s="24">
        <f aca="true" t="shared" si="0" ref="I6:I54">SUM(C6:H6)</f>
        <v>101453</v>
      </c>
      <c r="J6" s="24"/>
      <c r="K6" s="24"/>
      <c r="L6" s="24">
        <f>J6+K6</f>
        <v>0</v>
      </c>
      <c r="M6" s="25">
        <f>I6+L6</f>
        <v>101453</v>
      </c>
      <c r="N6" s="26"/>
    </row>
    <row r="7" spans="1:14" s="27" customFormat="1" ht="13.5" thickBot="1">
      <c r="A7" s="22" t="s">
        <v>136</v>
      </c>
      <c r="B7" s="23" t="s">
        <v>137</v>
      </c>
      <c r="C7" s="24">
        <v>193</v>
      </c>
      <c r="D7" s="24">
        <v>37</v>
      </c>
      <c r="E7" s="24"/>
      <c r="F7" s="24"/>
      <c r="G7" s="24"/>
      <c r="H7" s="24"/>
      <c r="I7" s="24">
        <f t="shared" si="0"/>
        <v>230</v>
      </c>
      <c r="J7" s="24"/>
      <c r="K7" s="24"/>
      <c r="L7" s="24">
        <f>J7+K7</f>
        <v>0</v>
      </c>
      <c r="M7" s="25">
        <f>I7+L7</f>
        <v>230</v>
      </c>
      <c r="N7" s="26"/>
    </row>
    <row r="8" spans="1:14" s="34" customFormat="1" ht="12.75">
      <c r="A8" s="28" t="s">
        <v>27</v>
      </c>
      <c r="B8" s="29" t="s">
        <v>18</v>
      </c>
      <c r="C8" s="30"/>
      <c r="D8" s="30"/>
      <c r="E8" s="30">
        <v>6870</v>
      </c>
      <c r="F8" s="30"/>
      <c r="G8" s="30"/>
      <c r="H8" s="31"/>
      <c r="I8" s="30">
        <f t="shared" si="0"/>
        <v>6870</v>
      </c>
      <c r="J8" s="30"/>
      <c r="K8" s="30"/>
      <c r="L8" s="30">
        <f>J8+K8</f>
        <v>0</v>
      </c>
      <c r="M8" s="32">
        <f aca="true" t="shared" si="1" ref="M8:M54">I8+L8</f>
        <v>6870</v>
      </c>
      <c r="N8" s="33"/>
    </row>
    <row r="9" spans="1:14" s="34" customFormat="1" ht="12.75">
      <c r="A9" s="35" t="s">
        <v>28</v>
      </c>
      <c r="B9" s="36" t="s">
        <v>15</v>
      </c>
      <c r="C9" s="37"/>
      <c r="D9" s="37"/>
      <c r="E9" s="37">
        <v>753</v>
      </c>
      <c r="F9" s="37"/>
      <c r="G9" s="37"/>
      <c r="H9" s="38"/>
      <c r="I9" s="37">
        <f t="shared" si="0"/>
        <v>753</v>
      </c>
      <c r="J9" s="37"/>
      <c r="K9" s="37"/>
      <c r="L9" s="37">
        <f aca="true" t="shared" si="2" ref="L9:L54">J9+K9</f>
        <v>0</v>
      </c>
      <c r="M9" s="39">
        <f t="shared" si="1"/>
        <v>753</v>
      </c>
      <c r="N9" s="33"/>
    </row>
    <row r="10" spans="1:14" s="34" customFormat="1" ht="13.5" thickBot="1">
      <c r="A10" s="40" t="s">
        <v>29</v>
      </c>
      <c r="B10" s="41" t="s">
        <v>19</v>
      </c>
      <c r="C10" s="42"/>
      <c r="D10" s="42"/>
      <c r="E10" s="42">
        <v>9882</v>
      </c>
      <c r="F10" s="42"/>
      <c r="G10" s="42"/>
      <c r="H10" s="42"/>
      <c r="I10" s="42">
        <f t="shared" si="0"/>
        <v>9882</v>
      </c>
      <c r="J10" s="42"/>
      <c r="K10" s="42"/>
      <c r="L10" s="42">
        <f t="shared" si="2"/>
        <v>0</v>
      </c>
      <c r="M10" s="43">
        <f t="shared" si="1"/>
        <v>9882</v>
      </c>
      <c r="N10" s="33"/>
    </row>
    <row r="11" spans="1:14" s="34" customFormat="1" ht="13.5" thickBot="1">
      <c r="A11" s="44" t="s">
        <v>30</v>
      </c>
      <c r="B11" s="45" t="s">
        <v>140</v>
      </c>
      <c r="C11" s="46"/>
      <c r="D11" s="46"/>
      <c r="E11" s="46"/>
      <c r="F11" s="46"/>
      <c r="G11" s="46"/>
      <c r="H11" s="46"/>
      <c r="I11" s="46">
        <f t="shared" si="0"/>
        <v>0</v>
      </c>
      <c r="J11" s="46"/>
      <c r="K11" s="46">
        <v>250</v>
      </c>
      <c r="L11" s="46">
        <f t="shared" si="2"/>
        <v>250</v>
      </c>
      <c r="M11" s="47">
        <f t="shared" si="1"/>
        <v>250</v>
      </c>
      <c r="N11" s="33"/>
    </row>
    <row r="12" spans="1:14" s="34" customFormat="1" ht="12.75">
      <c r="A12" s="28" t="s">
        <v>31</v>
      </c>
      <c r="B12" s="29" t="s">
        <v>20</v>
      </c>
      <c r="C12" s="30">
        <v>10525</v>
      </c>
      <c r="D12" s="30">
        <v>3972</v>
      </c>
      <c r="E12" s="30">
        <v>3388</v>
      </c>
      <c r="F12" s="30"/>
      <c r="G12" s="30"/>
      <c r="H12" s="30">
        <v>6960</v>
      </c>
      <c r="I12" s="30">
        <f>SUM(C12:H12)</f>
        <v>24845</v>
      </c>
      <c r="J12" s="30"/>
      <c r="K12" s="30">
        <v>1500</v>
      </c>
      <c r="L12" s="30">
        <f t="shared" si="2"/>
        <v>1500</v>
      </c>
      <c r="M12" s="32">
        <f t="shared" si="1"/>
        <v>26345</v>
      </c>
      <c r="N12" s="33"/>
    </row>
    <row r="13" spans="1:14" s="34" customFormat="1" ht="12.75">
      <c r="A13" s="35"/>
      <c r="B13" s="36" t="s">
        <v>138</v>
      </c>
      <c r="C13" s="37"/>
      <c r="D13" s="37"/>
      <c r="E13" s="37">
        <v>163</v>
      </c>
      <c r="F13" s="37"/>
      <c r="G13" s="37"/>
      <c r="H13" s="37"/>
      <c r="I13" s="37">
        <f>SUM(C13:H13)</f>
        <v>163</v>
      </c>
      <c r="J13" s="37"/>
      <c r="K13" s="37"/>
      <c r="L13" s="37">
        <f t="shared" si="2"/>
        <v>0</v>
      </c>
      <c r="M13" s="39">
        <f t="shared" si="1"/>
        <v>163</v>
      </c>
      <c r="N13" s="33"/>
    </row>
    <row r="14" spans="1:14" s="34" customFormat="1" ht="13.5" thickBot="1">
      <c r="A14" s="48"/>
      <c r="B14" s="49" t="s">
        <v>139</v>
      </c>
      <c r="C14" s="50">
        <f>SUM(C12:C13)</f>
        <v>10525</v>
      </c>
      <c r="D14" s="50">
        <f aca="true" t="shared" si="3" ref="D14:M14">SUM(D12:D13)</f>
        <v>3972</v>
      </c>
      <c r="E14" s="50">
        <f t="shared" si="3"/>
        <v>3551</v>
      </c>
      <c r="F14" s="50">
        <f t="shared" si="3"/>
        <v>0</v>
      </c>
      <c r="G14" s="50">
        <f t="shared" si="3"/>
        <v>0</v>
      </c>
      <c r="H14" s="50">
        <f t="shared" si="3"/>
        <v>6960</v>
      </c>
      <c r="I14" s="50">
        <f t="shared" si="3"/>
        <v>25008</v>
      </c>
      <c r="J14" s="50">
        <f t="shared" si="3"/>
        <v>0</v>
      </c>
      <c r="K14" s="50">
        <f t="shared" si="3"/>
        <v>1500</v>
      </c>
      <c r="L14" s="50">
        <f t="shared" si="3"/>
        <v>1500</v>
      </c>
      <c r="M14" s="51">
        <f t="shared" si="3"/>
        <v>26508</v>
      </c>
      <c r="N14" s="33"/>
    </row>
    <row r="15" spans="1:14" s="34" customFormat="1" ht="12.75">
      <c r="A15" s="52" t="s">
        <v>32</v>
      </c>
      <c r="B15" s="53" t="s">
        <v>21</v>
      </c>
      <c r="C15" s="54"/>
      <c r="D15" s="54"/>
      <c r="E15" s="54">
        <v>467</v>
      </c>
      <c r="F15" s="54"/>
      <c r="G15" s="54"/>
      <c r="H15" s="54"/>
      <c r="I15" s="54">
        <f t="shared" si="0"/>
        <v>467</v>
      </c>
      <c r="J15" s="54"/>
      <c r="K15" s="54"/>
      <c r="L15" s="54">
        <f t="shared" si="2"/>
        <v>0</v>
      </c>
      <c r="M15" s="55">
        <f t="shared" si="1"/>
        <v>467</v>
      </c>
      <c r="N15" s="33"/>
    </row>
    <row r="16" spans="1:14" s="34" customFormat="1" ht="13.5" thickBot="1">
      <c r="A16" s="40" t="s">
        <v>33</v>
      </c>
      <c r="B16" s="41" t="s">
        <v>22</v>
      </c>
      <c r="C16" s="42">
        <v>336</v>
      </c>
      <c r="D16" s="42">
        <v>97</v>
      </c>
      <c r="E16" s="42">
        <v>278</v>
      </c>
      <c r="F16" s="42"/>
      <c r="G16" s="42"/>
      <c r="H16" s="42"/>
      <c r="I16" s="42">
        <f t="shared" si="0"/>
        <v>711</v>
      </c>
      <c r="J16" s="42"/>
      <c r="K16" s="42"/>
      <c r="L16" s="42">
        <f t="shared" si="2"/>
        <v>0</v>
      </c>
      <c r="M16" s="43">
        <f t="shared" si="1"/>
        <v>711</v>
      </c>
      <c r="N16" s="33"/>
    </row>
    <row r="17" spans="1:14" s="34" customFormat="1" ht="12.75">
      <c r="A17" s="28" t="s">
        <v>34</v>
      </c>
      <c r="B17" s="29" t="s">
        <v>23</v>
      </c>
      <c r="C17" s="30"/>
      <c r="D17" s="30"/>
      <c r="E17" s="30">
        <v>8050</v>
      </c>
      <c r="F17" s="30"/>
      <c r="G17" s="30"/>
      <c r="H17" s="30"/>
      <c r="I17" s="30">
        <f t="shared" si="0"/>
        <v>8050</v>
      </c>
      <c r="J17" s="30">
        <v>12000</v>
      </c>
      <c r="K17" s="30"/>
      <c r="L17" s="30">
        <f t="shared" si="2"/>
        <v>12000</v>
      </c>
      <c r="M17" s="32">
        <f t="shared" si="1"/>
        <v>20050</v>
      </c>
      <c r="N17" s="33"/>
    </row>
    <row r="18" spans="1:14" s="34" customFormat="1" ht="12.75">
      <c r="A18" s="35"/>
      <c r="B18" s="36" t="s">
        <v>138</v>
      </c>
      <c r="C18" s="37"/>
      <c r="D18" s="37"/>
      <c r="E18" s="37"/>
      <c r="F18" s="37"/>
      <c r="G18" s="37"/>
      <c r="H18" s="37"/>
      <c r="I18" s="37">
        <f t="shared" si="0"/>
        <v>0</v>
      </c>
      <c r="J18" s="37"/>
      <c r="K18" s="37">
        <v>105</v>
      </c>
      <c r="L18" s="37">
        <f t="shared" si="2"/>
        <v>105</v>
      </c>
      <c r="M18" s="39">
        <f t="shared" si="1"/>
        <v>105</v>
      </c>
      <c r="N18" s="33"/>
    </row>
    <row r="19" spans="1:14" s="34" customFormat="1" ht="13.5" thickBot="1">
      <c r="A19" s="48"/>
      <c r="B19" s="49" t="s">
        <v>142</v>
      </c>
      <c r="C19" s="50">
        <f>SUM(C17:C18)</f>
        <v>0</v>
      </c>
      <c r="D19" s="50">
        <f aca="true" t="shared" si="4" ref="D19:M19">SUM(D17:D18)</f>
        <v>0</v>
      </c>
      <c r="E19" s="50">
        <f t="shared" si="4"/>
        <v>8050</v>
      </c>
      <c r="F19" s="50">
        <f t="shared" si="4"/>
        <v>0</v>
      </c>
      <c r="G19" s="50">
        <f t="shared" si="4"/>
        <v>0</v>
      </c>
      <c r="H19" s="50">
        <f t="shared" si="4"/>
        <v>0</v>
      </c>
      <c r="I19" s="50">
        <f t="shared" si="4"/>
        <v>8050</v>
      </c>
      <c r="J19" s="50">
        <f t="shared" si="4"/>
        <v>12000</v>
      </c>
      <c r="K19" s="50">
        <f t="shared" si="4"/>
        <v>105</v>
      </c>
      <c r="L19" s="50">
        <f t="shared" si="4"/>
        <v>12105</v>
      </c>
      <c r="M19" s="51">
        <f t="shared" si="4"/>
        <v>20155</v>
      </c>
      <c r="N19" s="33"/>
    </row>
    <row r="20" spans="1:14" s="34" customFormat="1" ht="12.75">
      <c r="A20" s="52" t="s">
        <v>35</v>
      </c>
      <c r="B20" s="53" t="s">
        <v>24</v>
      </c>
      <c r="C20" s="54">
        <v>15</v>
      </c>
      <c r="D20" s="54">
        <v>4</v>
      </c>
      <c r="E20" s="54">
        <v>124</v>
      </c>
      <c r="F20" s="54"/>
      <c r="G20" s="54"/>
      <c r="H20" s="54"/>
      <c r="I20" s="54">
        <f t="shared" si="0"/>
        <v>143</v>
      </c>
      <c r="J20" s="54"/>
      <c r="K20" s="54"/>
      <c r="L20" s="54">
        <f t="shared" si="2"/>
        <v>0</v>
      </c>
      <c r="M20" s="55">
        <f t="shared" si="1"/>
        <v>143</v>
      </c>
      <c r="N20" s="33"/>
    </row>
    <row r="21" spans="1:14" s="34" customFormat="1" ht="13.5" thickBot="1">
      <c r="A21" s="40" t="s">
        <v>36</v>
      </c>
      <c r="B21" s="41" t="s">
        <v>134</v>
      </c>
      <c r="C21" s="42"/>
      <c r="D21" s="42"/>
      <c r="E21" s="42">
        <v>1547</v>
      </c>
      <c r="F21" s="42"/>
      <c r="G21" s="42"/>
      <c r="H21" s="42"/>
      <c r="I21" s="42">
        <f t="shared" si="0"/>
        <v>1547</v>
      </c>
      <c r="J21" s="42"/>
      <c r="K21" s="42"/>
      <c r="L21" s="42">
        <f t="shared" si="2"/>
        <v>0</v>
      </c>
      <c r="M21" s="43">
        <f t="shared" si="1"/>
        <v>1547</v>
      </c>
      <c r="N21" s="33"/>
    </row>
    <row r="22" spans="1:14" s="61" customFormat="1" ht="12.75">
      <c r="A22" s="56" t="s">
        <v>37</v>
      </c>
      <c r="B22" s="57" t="s">
        <v>25</v>
      </c>
      <c r="C22" s="58">
        <f>C8+C9+C10+C12+C15+C17+C20+C21+C16</f>
        <v>10876</v>
      </c>
      <c r="D22" s="58">
        <f aca="true" t="shared" si="5" ref="D22:M22">D8+D9+D10+D12+D15+D17+D20+D21+D16</f>
        <v>4073</v>
      </c>
      <c r="E22" s="58">
        <f t="shared" si="5"/>
        <v>31359</v>
      </c>
      <c r="F22" s="58">
        <f t="shared" si="5"/>
        <v>0</v>
      </c>
      <c r="G22" s="58">
        <f t="shared" si="5"/>
        <v>0</v>
      </c>
      <c r="H22" s="58">
        <f t="shared" si="5"/>
        <v>6960</v>
      </c>
      <c r="I22" s="58">
        <f t="shared" si="5"/>
        <v>53268</v>
      </c>
      <c r="J22" s="58">
        <f t="shared" si="5"/>
        <v>12000</v>
      </c>
      <c r="K22" s="58">
        <f t="shared" si="5"/>
        <v>1500</v>
      </c>
      <c r="L22" s="58">
        <f t="shared" si="5"/>
        <v>13500</v>
      </c>
      <c r="M22" s="59">
        <f t="shared" si="5"/>
        <v>66768</v>
      </c>
      <c r="N22" s="60"/>
    </row>
    <row r="23" spans="1:14" s="61" customFormat="1" ht="12.75">
      <c r="A23" s="62"/>
      <c r="B23" s="63" t="s">
        <v>138</v>
      </c>
      <c r="C23" s="64">
        <f>C13+C18+C11</f>
        <v>0</v>
      </c>
      <c r="D23" s="64">
        <f aca="true" t="shared" si="6" ref="D23:M23">D13+D18+D11</f>
        <v>0</v>
      </c>
      <c r="E23" s="64">
        <f t="shared" si="6"/>
        <v>163</v>
      </c>
      <c r="F23" s="64">
        <f t="shared" si="6"/>
        <v>0</v>
      </c>
      <c r="G23" s="64">
        <f t="shared" si="6"/>
        <v>0</v>
      </c>
      <c r="H23" s="64">
        <f t="shared" si="6"/>
        <v>0</v>
      </c>
      <c r="I23" s="64">
        <f t="shared" si="6"/>
        <v>163</v>
      </c>
      <c r="J23" s="64">
        <f t="shared" si="6"/>
        <v>0</v>
      </c>
      <c r="K23" s="64">
        <f t="shared" si="6"/>
        <v>355</v>
      </c>
      <c r="L23" s="64">
        <f t="shared" si="6"/>
        <v>355</v>
      </c>
      <c r="M23" s="65">
        <f t="shared" si="6"/>
        <v>518</v>
      </c>
      <c r="N23" s="60"/>
    </row>
    <row r="24" spans="1:14" s="61" customFormat="1" ht="13.5" thickBot="1">
      <c r="A24" s="66"/>
      <c r="B24" s="67" t="s">
        <v>141</v>
      </c>
      <c r="C24" s="68">
        <f>SUM(C22:C23)</f>
        <v>10876</v>
      </c>
      <c r="D24" s="68">
        <f aca="true" t="shared" si="7" ref="D24:M24">SUM(D22:D23)</f>
        <v>4073</v>
      </c>
      <c r="E24" s="68">
        <f t="shared" si="7"/>
        <v>31522</v>
      </c>
      <c r="F24" s="68">
        <f t="shared" si="7"/>
        <v>0</v>
      </c>
      <c r="G24" s="68">
        <f t="shared" si="7"/>
        <v>0</v>
      </c>
      <c r="H24" s="68">
        <f t="shared" si="7"/>
        <v>6960</v>
      </c>
      <c r="I24" s="68">
        <f t="shared" si="7"/>
        <v>53431</v>
      </c>
      <c r="J24" s="68">
        <f t="shared" si="7"/>
        <v>12000</v>
      </c>
      <c r="K24" s="68">
        <f t="shared" si="7"/>
        <v>1855</v>
      </c>
      <c r="L24" s="68">
        <f t="shared" si="7"/>
        <v>13855</v>
      </c>
      <c r="M24" s="69">
        <f t="shared" si="7"/>
        <v>67286</v>
      </c>
      <c r="N24" s="60"/>
    </row>
    <row r="25" spans="1:14" ht="10.5" customHeight="1">
      <c r="A25" s="28" t="s">
        <v>38</v>
      </c>
      <c r="B25" s="29" t="s">
        <v>148</v>
      </c>
      <c r="C25" s="30"/>
      <c r="D25" s="30"/>
      <c r="E25" s="30"/>
      <c r="F25" s="30">
        <v>1181</v>
      </c>
      <c r="G25" s="30"/>
      <c r="H25" s="30"/>
      <c r="I25" s="30">
        <f t="shared" si="0"/>
        <v>1181</v>
      </c>
      <c r="J25" s="30"/>
      <c r="K25" s="30"/>
      <c r="L25" s="30">
        <f t="shared" si="2"/>
        <v>0</v>
      </c>
      <c r="M25" s="32">
        <f t="shared" si="1"/>
        <v>1181</v>
      </c>
      <c r="N25" s="8"/>
    </row>
    <row r="26" spans="1:14" ht="10.5" customHeight="1">
      <c r="A26" s="52"/>
      <c r="B26" s="53" t="s">
        <v>138</v>
      </c>
      <c r="C26" s="54"/>
      <c r="D26" s="54"/>
      <c r="E26" s="54"/>
      <c r="F26" s="54">
        <v>2569</v>
      </c>
      <c r="G26" s="54"/>
      <c r="H26" s="54"/>
      <c r="I26" s="54">
        <f t="shared" si="0"/>
        <v>2569</v>
      </c>
      <c r="J26" s="54"/>
      <c r="K26" s="54"/>
      <c r="L26" s="54">
        <f t="shared" si="2"/>
        <v>0</v>
      </c>
      <c r="M26" s="55">
        <f t="shared" si="1"/>
        <v>2569</v>
      </c>
      <c r="N26" s="8"/>
    </row>
    <row r="27" spans="1:14" ht="10.5" customHeight="1" thickBot="1">
      <c r="A27" s="105"/>
      <c r="B27" s="106" t="s">
        <v>149</v>
      </c>
      <c r="C27" s="91">
        <f>SUM(C25:C26)</f>
        <v>0</v>
      </c>
      <c r="D27" s="91">
        <f aca="true" t="shared" si="8" ref="D27:M27">SUM(D25:D26)</f>
        <v>0</v>
      </c>
      <c r="E27" s="91">
        <f t="shared" si="8"/>
        <v>0</v>
      </c>
      <c r="F27" s="91">
        <f t="shared" si="8"/>
        <v>3750</v>
      </c>
      <c r="G27" s="91">
        <f t="shared" si="8"/>
        <v>0</v>
      </c>
      <c r="H27" s="91">
        <f t="shared" si="8"/>
        <v>0</v>
      </c>
      <c r="I27" s="91">
        <f t="shared" si="8"/>
        <v>3750</v>
      </c>
      <c r="J27" s="91">
        <f t="shared" si="8"/>
        <v>0</v>
      </c>
      <c r="K27" s="91">
        <f t="shared" si="8"/>
        <v>0</v>
      </c>
      <c r="L27" s="91">
        <f t="shared" si="8"/>
        <v>0</v>
      </c>
      <c r="M27" s="92">
        <f t="shared" si="8"/>
        <v>3750</v>
      </c>
      <c r="N27" s="8"/>
    </row>
    <row r="28" spans="1:14" ht="10.5" customHeight="1">
      <c r="A28" s="28" t="s">
        <v>39</v>
      </c>
      <c r="B28" s="29" t="s">
        <v>145</v>
      </c>
      <c r="C28" s="30"/>
      <c r="D28" s="30"/>
      <c r="E28" s="30"/>
      <c r="F28" s="30">
        <v>1401</v>
      </c>
      <c r="G28" s="30"/>
      <c r="H28" s="30"/>
      <c r="I28" s="30">
        <f t="shared" si="0"/>
        <v>1401</v>
      </c>
      <c r="J28" s="30"/>
      <c r="K28" s="30"/>
      <c r="L28" s="30">
        <f t="shared" si="2"/>
        <v>0</v>
      </c>
      <c r="M28" s="32">
        <f t="shared" si="1"/>
        <v>1401</v>
      </c>
      <c r="N28" s="13"/>
    </row>
    <row r="29" spans="1:14" ht="10.5" customHeight="1">
      <c r="A29" s="35"/>
      <c r="B29" s="36" t="s">
        <v>138</v>
      </c>
      <c r="C29" s="37">
        <f>SUM(C27:C28)</f>
        <v>0</v>
      </c>
      <c r="D29" s="37">
        <f aca="true" t="shared" si="9" ref="D29:L29">SUM(D27:D28)</f>
        <v>0</v>
      </c>
      <c r="E29" s="37">
        <f t="shared" si="9"/>
        <v>0</v>
      </c>
      <c r="F29" s="37">
        <v>3547</v>
      </c>
      <c r="G29" s="37">
        <f t="shared" si="9"/>
        <v>0</v>
      </c>
      <c r="H29" s="37">
        <f t="shared" si="9"/>
        <v>0</v>
      </c>
      <c r="I29" s="37">
        <f>SUM(C29:H29)</f>
        <v>3547</v>
      </c>
      <c r="J29" s="37">
        <f t="shared" si="9"/>
        <v>0</v>
      </c>
      <c r="K29" s="37">
        <f t="shared" si="9"/>
        <v>0</v>
      </c>
      <c r="L29" s="37">
        <f t="shared" si="9"/>
        <v>0</v>
      </c>
      <c r="M29" s="39">
        <f>I29+L29</f>
        <v>3547</v>
      </c>
      <c r="N29" s="13"/>
    </row>
    <row r="30" spans="1:14" ht="10.5" customHeight="1" thickBot="1">
      <c r="A30" s="48"/>
      <c r="B30" s="49" t="s">
        <v>150</v>
      </c>
      <c r="C30" s="50">
        <f>SUM(C28:C29)</f>
        <v>0</v>
      </c>
      <c r="D30" s="50">
        <f aca="true" t="shared" si="10" ref="D30:M30">SUM(D28:D29)</f>
        <v>0</v>
      </c>
      <c r="E30" s="50">
        <f t="shared" si="10"/>
        <v>0</v>
      </c>
      <c r="F30" s="50">
        <f t="shared" si="10"/>
        <v>4948</v>
      </c>
      <c r="G30" s="50">
        <f t="shared" si="10"/>
        <v>0</v>
      </c>
      <c r="H30" s="50">
        <f t="shared" si="10"/>
        <v>0</v>
      </c>
      <c r="I30" s="50">
        <f t="shared" si="10"/>
        <v>4948</v>
      </c>
      <c r="J30" s="50">
        <f t="shared" si="10"/>
        <v>0</v>
      </c>
      <c r="K30" s="50">
        <f t="shared" si="10"/>
        <v>0</v>
      </c>
      <c r="L30" s="50">
        <f t="shared" si="10"/>
        <v>0</v>
      </c>
      <c r="M30" s="51">
        <f t="shared" si="10"/>
        <v>4948</v>
      </c>
      <c r="N30" s="13"/>
    </row>
    <row r="31" spans="1:14" ht="10.5" customHeight="1">
      <c r="A31" s="28" t="s">
        <v>40</v>
      </c>
      <c r="B31" s="29" t="s">
        <v>146</v>
      </c>
      <c r="C31" s="30"/>
      <c r="D31" s="30"/>
      <c r="E31" s="30"/>
      <c r="F31" s="30">
        <v>1200</v>
      </c>
      <c r="G31" s="30"/>
      <c r="H31" s="30"/>
      <c r="I31" s="30">
        <f t="shared" si="0"/>
        <v>1200</v>
      </c>
      <c r="J31" s="30"/>
      <c r="K31" s="30"/>
      <c r="L31" s="30">
        <f t="shared" si="2"/>
        <v>0</v>
      </c>
      <c r="M31" s="32">
        <f t="shared" si="1"/>
        <v>1200</v>
      </c>
      <c r="N31" s="8"/>
    </row>
    <row r="32" spans="1:14" ht="10.5" customHeight="1">
      <c r="A32" s="52"/>
      <c r="B32" s="53" t="s">
        <v>152</v>
      </c>
      <c r="C32" s="54"/>
      <c r="D32" s="54"/>
      <c r="E32" s="54"/>
      <c r="F32" s="54">
        <v>1197</v>
      </c>
      <c r="G32" s="54"/>
      <c r="H32" s="54"/>
      <c r="I32" s="54">
        <f t="shared" si="0"/>
        <v>1197</v>
      </c>
      <c r="J32" s="54"/>
      <c r="K32" s="54"/>
      <c r="L32" s="54">
        <f t="shared" si="2"/>
        <v>0</v>
      </c>
      <c r="M32" s="55">
        <f t="shared" si="1"/>
        <v>1197</v>
      </c>
      <c r="N32" s="8"/>
    </row>
    <row r="33" spans="1:14" ht="10.5" customHeight="1" thickBot="1">
      <c r="A33" s="103"/>
      <c r="B33" s="104" t="s">
        <v>159</v>
      </c>
      <c r="C33" s="96">
        <f>SUM(C31:C32)</f>
        <v>0</v>
      </c>
      <c r="D33" s="96">
        <f aca="true" t="shared" si="11" ref="D33:M33">SUM(D31:D32)</f>
        <v>0</v>
      </c>
      <c r="E33" s="96">
        <f t="shared" si="11"/>
        <v>0</v>
      </c>
      <c r="F33" s="96">
        <f t="shared" si="11"/>
        <v>2397</v>
      </c>
      <c r="G33" s="96">
        <f t="shared" si="11"/>
        <v>0</v>
      </c>
      <c r="H33" s="96">
        <f t="shared" si="11"/>
        <v>0</v>
      </c>
      <c r="I33" s="96">
        <f t="shared" si="11"/>
        <v>2397</v>
      </c>
      <c r="J33" s="96">
        <f t="shared" si="11"/>
        <v>0</v>
      </c>
      <c r="K33" s="96">
        <f t="shared" si="11"/>
        <v>0</v>
      </c>
      <c r="L33" s="96">
        <f t="shared" si="11"/>
        <v>0</v>
      </c>
      <c r="M33" s="97">
        <f t="shared" si="11"/>
        <v>2397</v>
      </c>
      <c r="N33" s="8"/>
    </row>
    <row r="34" spans="1:14" ht="10.5" customHeight="1">
      <c r="A34" s="52" t="s">
        <v>166</v>
      </c>
      <c r="B34" s="53" t="s">
        <v>147</v>
      </c>
      <c r="C34" s="54"/>
      <c r="D34" s="54"/>
      <c r="E34" s="54"/>
      <c r="F34" s="54">
        <v>1900</v>
      </c>
      <c r="G34" s="54"/>
      <c r="H34" s="54"/>
      <c r="I34" s="54">
        <f t="shared" si="0"/>
        <v>1900</v>
      </c>
      <c r="J34" s="54"/>
      <c r="K34" s="54"/>
      <c r="L34" s="54">
        <f t="shared" si="2"/>
        <v>0</v>
      </c>
      <c r="M34" s="55">
        <f t="shared" si="1"/>
        <v>1900</v>
      </c>
      <c r="N34" s="8"/>
    </row>
    <row r="35" spans="1:14" ht="10.5" customHeight="1">
      <c r="A35" s="35" t="s">
        <v>43</v>
      </c>
      <c r="B35" s="36" t="s">
        <v>41</v>
      </c>
      <c r="C35" s="37">
        <v>1079</v>
      </c>
      <c r="D35" s="37">
        <v>372</v>
      </c>
      <c r="E35" s="37">
        <v>13</v>
      </c>
      <c r="F35" s="37"/>
      <c r="G35" s="37"/>
      <c r="H35" s="37"/>
      <c r="I35" s="37">
        <f t="shared" si="0"/>
        <v>1464</v>
      </c>
      <c r="J35" s="37"/>
      <c r="K35" s="37"/>
      <c r="L35" s="37">
        <f t="shared" si="2"/>
        <v>0</v>
      </c>
      <c r="M35" s="39">
        <f t="shared" si="1"/>
        <v>1464</v>
      </c>
      <c r="N35" s="8"/>
    </row>
    <row r="36" spans="1:14" ht="10.5" customHeight="1">
      <c r="A36" s="35" t="s">
        <v>143</v>
      </c>
      <c r="B36" s="36" t="s">
        <v>42</v>
      </c>
      <c r="C36" s="37"/>
      <c r="D36" s="37"/>
      <c r="E36" s="37">
        <v>83</v>
      </c>
      <c r="F36" s="37">
        <v>169</v>
      </c>
      <c r="G36" s="37"/>
      <c r="H36" s="37"/>
      <c r="I36" s="37">
        <f t="shared" si="0"/>
        <v>252</v>
      </c>
      <c r="J36" s="37"/>
      <c r="K36" s="37"/>
      <c r="L36" s="37">
        <f t="shared" si="2"/>
        <v>0</v>
      </c>
      <c r="M36" s="39">
        <f t="shared" si="1"/>
        <v>252</v>
      </c>
      <c r="N36" s="8"/>
    </row>
    <row r="37" spans="1:14" ht="10.5" customHeight="1" thickBot="1">
      <c r="A37" s="40" t="s">
        <v>144</v>
      </c>
      <c r="B37" s="41" t="s">
        <v>44</v>
      </c>
      <c r="C37" s="42"/>
      <c r="D37" s="42"/>
      <c r="E37" s="42"/>
      <c r="F37" s="42"/>
      <c r="G37" s="42">
        <v>1575</v>
      </c>
      <c r="H37" s="42"/>
      <c r="I37" s="42">
        <f t="shared" si="0"/>
        <v>1575</v>
      </c>
      <c r="J37" s="42"/>
      <c r="K37" s="42"/>
      <c r="L37" s="42">
        <f t="shared" si="2"/>
        <v>0</v>
      </c>
      <c r="M37" s="43">
        <f t="shared" si="1"/>
        <v>1575</v>
      </c>
      <c r="N37" s="13"/>
    </row>
    <row r="38" spans="1:14" s="5" customFormat="1" ht="12.75">
      <c r="A38" s="56" t="s">
        <v>45</v>
      </c>
      <c r="B38" s="57" t="s">
        <v>46</v>
      </c>
      <c r="C38" s="58">
        <f>C25+C28+C31+C34+C36+C37+C35</f>
        <v>1079</v>
      </c>
      <c r="D38" s="58">
        <f aca="true" t="shared" si="12" ref="D38:M38">D25+D28+D31+D34+D36+D37+D35</f>
        <v>372</v>
      </c>
      <c r="E38" s="58">
        <f t="shared" si="12"/>
        <v>96</v>
      </c>
      <c r="F38" s="58">
        <f t="shared" si="12"/>
        <v>5851</v>
      </c>
      <c r="G38" s="58">
        <f t="shared" si="12"/>
        <v>1575</v>
      </c>
      <c r="H38" s="58">
        <f t="shared" si="12"/>
        <v>0</v>
      </c>
      <c r="I38" s="58">
        <f t="shared" si="12"/>
        <v>8973</v>
      </c>
      <c r="J38" s="58">
        <f t="shared" si="12"/>
        <v>0</v>
      </c>
      <c r="K38" s="58">
        <f t="shared" si="12"/>
        <v>0</v>
      </c>
      <c r="L38" s="58">
        <f t="shared" si="12"/>
        <v>0</v>
      </c>
      <c r="M38" s="59">
        <f t="shared" si="12"/>
        <v>8973</v>
      </c>
      <c r="N38" s="16"/>
    </row>
    <row r="39" spans="1:14" s="5" customFormat="1" ht="12.75">
      <c r="A39" s="62"/>
      <c r="B39" s="63" t="s">
        <v>138</v>
      </c>
      <c r="C39" s="64">
        <f>C26+C29+C32</f>
        <v>0</v>
      </c>
      <c r="D39" s="64">
        <f aca="true" t="shared" si="13" ref="D39:M39">D26+D29+D32</f>
        <v>0</v>
      </c>
      <c r="E39" s="64">
        <f t="shared" si="13"/>
        <v>0</v>
      </c>
      <c r="F39" s="64">
        <f t="shared" si="13"/>
        <v>7313</v>
      </c>
      <c r="G39" s="64">
        <f t="shared" si="13"/>
        <v>0</v>
      </c>
      <c r="H39" s="64">
        <f t="shared" si="13"/>
        <v>0</v>
      </c>
      <c r="I39" s="64">
        <f t="shared" si="13"/>
        <v>7313</v>
      </c>
      <c r="J39" s="64">
        <f t="shared" si="13"/>
        <v>0</v>
      </c>
      <c r="K39" s="64">
        <f t="shared" si="13"/>
        <v>0</v>
      </c>
      <c r="L39" s="64">
        <f t="shared" si="13"/>
        <v>0</v>
      </c>
      <c r="M39" s="65">
        <f t="shared" si="13"/>
        <v>7313</v>
      </c>
      <c r="N39" s="16"/>
    </row>
    <row r="40" spans="1:14" s="5" customFormat="1" ht="13.5" thickBot="1">
      <c r="A40" s="66"/>
      <c r="B40" s="67" t="s">
        <v>151</v>
      </c>
      <c r="C40" s="68">
        <f>SUM(C38:C39)</f>
        <v>1079</v>
      </c>
      <c r="D40" s="68">
        <f aca="true" t="shared" si="14" ref="D40:M40">SUM(D38:D39)</f>
        <v>372</v>
      </c>
      <c r="E40" s="68">
        <f t="shared" si="14"/>
        <v>96</v>
      </c>
      <c r="F40" s="68">
        <f t="shared" si="14"/>
        <v>13164</v>
      </c>
      <c r="G40" s="68">
        <f t="shared" si="14"/>
        <v>1575</v>
      </c>
      <c r="H40" s="68">
        <f t="shared" si="14"/>
        <v>0</v>
      </c>
      <c r="I40" s="68">
        <f t="shared" si="14"/>
        <v>16286</v>
      </c>
      <c r="J40" s="68">
        <f t="shared" si="14"/>
        <v>0</v>
      </c>
      <c r="K40" s="68">
        <f t="shared" si="14"/>
        <v>0</v>
      </c>
      <c r="L40" s="68">
        <f t="shared" si="14"/>
        <v>0</v>
      </c>
      <c r="M40" s="69">
        <f t="shared" si="14"/>
        <v>16286</v>
      </c>
      <c r="N40" s="16"/>
    </row>
    <row r="41" spans="1:14" ht="10.5" customHeight="1">
      <c r="A41" s="52" t="s">
        <v>47</v>
      </c>
      <c r="B41" s="53" t="s">
        <v>48</v>
      </c>
      <c r="C41" s="54"/>
      <c r="D41" s="54"/>
      <c r="E41" s="54">
        <v>410</v>
      </c>
      <c r="F41" s="54"/>
      <c r="G41" s="54"/>
      <c r="H41" s="54"/>
      <c r="I41" s="54">
        <f t="shared" si="0"/>
        <v>410</v>
      </c>
      <c r="J41" s="54"/>
      <c r="K41" s="54"/>
      <c r="L41" s="54">
        <f t="shared" si="2"/>
        <v>0</v>
      </c>
      <c r="M41" s="55">
        <f t="shared" si="1"/>
        <v>410</v>
      </c>
      <c r="N41" s="8"/>
    </row>
    <row r="42" spans="1:14" ht="10.5" customHeight="1" thickBot="1">
      <c r="A42" s="48" t="s">
        <v>49</v>
      </c>
      <c r="B42" s="49" t="s">
        <v>50</v>
      </c>
      <c r="C42" s="50">
        <v>300</v>
      </c>
      <c r="D42" s="50">
        <v>87</v>
      </c>
      <c r="E42" s="50">
        <v>643</v>
      </c>
      <c r="F42" s="50"/>
      <c r="G42" s="50"/>
      <c r="H42" s="50"/>
      <c r="I42" s="50">
        <f t="shared" si="0"/>
        <v>1030</v>
      </c>
      <c r="J42" s="50"/>
      <c r="K42" s="50"/>
      <c r="L42" s="50">
        <f t="shared" si="2"/>
        <v>0</v>
      </c>
      <c r="M42" s="51">
        <f t="shared" si="1"/>
        <v>1030</v>
      </c>
      <c r="N42" s="8"/>
    </row>
    <row r="43" spans="1:14" s="5" customFormat="1" ht="13.5" thickBot="1">
      <c r="A43" s="87" t="s">
        <v>51</v>
      </c>
      <c r="B43" s="88" t="s">
        <v>52</v>
      </c>
      <c r="C43" s="89">
        <f aca="true" t="shared" si="15" ref="C43:M43">SUM(C41:C42)</f>
        <v>300</v>
      </c>
      <c r="D43" s="89">
        <f t="shared" si="15"/>
        <v>87</v>
      </c>
      <c r="E43" s="89">
        <f t="shared" si="15"/>
        <v>1053</v>
      </c>
      <c r="F43" s="89">
        <f t="shared" si="15"/>
        <v>0</v>
      </c>
      <c r="G43" s="89">
        <f t="shared" si="15"/>
        <v>0</v>
      </c>
      <c r="H43" s="89">
        <f t="shared" si="15"/>
        <v>0</v>
      </c>
      <c r="I43" s="89">
        <f t="shared" si="15"/>
        <v>1440</v>
      </c>
      <c r="J43" s="89">
        <f t="shared" si="15"/>
        <v>0</v>
      </c>
      <c r="K43" s="89">
        <f t="shared" si="15"/>
        <v>0</v>
      </c>
      <c r="L43" s="89">
        <f t="shared" si="15"/>
        <v>0</v>
      </c>
      <c r="M43" s="90">
        <f t="shared" si="15"/>
        <v>1440</v>
      </c>
      <c r="N43" s="16"/>
    </row>
    <row r="44" spans="1:14" ht="12.75">
      <c r="A44" s="28" t="s">
        <v>53</v>
      </c>
      <c r="B44" s="29" t="s">
        <v>54</v>
      </c>
      <c r="C44" s="30"/>
      <c r="D44" s="30"/>
      <c r="E44" s="30">
        <v>307</v>
      </c>
      <c r="F44" s="30"/>
      <c r="G44" s="30"/>
      <c r="H44" s="30"/>
      <c r="I44" s="30">
        <f t="shared" si="0"/>
        <v>307</v>
      </c>
      <c r="J44" s="30"/>
      <c r="K44" s="30"/>
      <c r="L44" s="30">
        <f t="shared" si="2"/>
        <v>0</v>
      </c>
      <c r="M44" s="32">
        <f t="shared" si="1"/>
        <v>307</v>
      </c>
      <c r="N44" s="8"/>
    </row>
    <row r="45" spans="1:14" ht="12.75">
      <c r="A45" s="35" t="s">
        <v>55</v>
      </c>
      <c r="B45" s="36" t="s">
        <v>56</v>
      </c>
      <c r="C45" s="37"/>
      <c r="D45" s="37"/>
      <c r="E45" s="37">
        <v>14721</v>
      </c>
      <c r="F45" s="37"/>
      <c r="G45" s="37"/>
      <c r="H45" s="37"/>
      <c r="I45" s="37">
        <f t="shared" si="0"/>
        <v>14721</v>
      </c>
      <c r="J45" s="37">
        <v>13333</v>
      </c>
      <c r="K45" s="37">
        <v>9000</v>
      </c>
      <c r="L45" s="37">
        <f t="shared" si="2"/>
        <v>22333</v>
      </c>
      <c r="M45" s="39">
        <f t="shared" si="1"/>
        <v>37054</v>
      </c>
      <c r="N45" s="8"/>
    </row>
    <row r="46" spans="1:14" ht="12.75">
      <c r="A46" s="35" t="s">
        <v>57</v>
      </c>
      <c r="B46" s="36" t="s">
        <v>59</v>
      </c>
      <c r="C46" s="37">
        <v>1318</v>
      </c>
      <c r="D46" s="37">
        <v>518</v>
      </c>
      <c r="E46" s="37">
        <v>8075</v>
      </c>
      <c r="F46" s="37"/>
      <c r="G46" s="37"/>
      <c r="H46" s="37"/>
      <c r="I46" s="37">
        <f t="shared" si="0"/>
        <v>9911</v>
      </c>
      <c r="J46" s="37"/>
      <c r="K46" s="37"/>
      <c r="L46" s="37">
        <f t="shared" si="2"/>
        <v>0</v>
      </c>
      <c r="M46" s="39">
        <f t="shared" si="1"/>
        <v>9911</v>
      </c>
      <c r="N46" s="8"/>
    </row>
    <row r="47" spans="1:14" ht="12.75">
      <c r="A47" s="35" t="s">
        <v>131</v>
      </c>
      <c r="B47" s="36" t="s">
        <v>132</v>
      </c>
      <c r="C47" s="37">
        <v>5283</v>
      </c>
      <c r="D47" s="37">
        <v>1796</v>
      </c>
      <c r="E47" s="37">
        <v>1214</v>
      </c>
      <c r="F47" s="37"/>
      <c r="G47" s="37"/>
      <c r="H47" s="37"/>
      <c r="I47" s="37">
        <f t="shared" si="0"/>
        <v>8293</v>
      </c>
      <c r="J47" s="37"/>
      <c r="K47" s="37"/>
      <c r="L47" s="37"/>
      <c r="M47" s="39">
        <f t="shared" si="1"/>
        <v>8293</v>
      </c>
      <c r="N47" s="8"/>
    </row>
    <row r="48" spans="1:14" ht="12.75">
      <c r="A48" s="35" t="s">
        <v>68</v>
      </c>
      <c r="B48" s="36" t="s">
        <v>69</v>
      </c>
      <c r="C48" s="37">
        <v>1139</v>
      </c>
      <c r="D48" s="37">
        <v>390</v>
      </c>
      <c r="E48" s="37">
        <v>785</v>
      </c>
      <c r="F48" s="37"/>
      <c r="G48" s="37"/>
      <c r="H48" s="37"/>
      <c r="I48" s="37">
        <f t="shared" si="0"/>
        <v>2314</v>
      </c>
      <c r="J48" s="37"/>
      <c r="K48" s="37"/>
      <c r="L48" s="37"/>
      <c r="M48" s="39">
        <f t="shared" si="1"/>
        <v>2314</v>
      </c>
      <c r="N48" s="8"/>
    </row>
    <row r="49" spans="1:14" ht="13.5" thickBot="1">
      <c r="A49" s="40" t="s">
        <v>60</v>
      </c>
      <c r="B49" s="41" t="s">
        <v>61</v>
      </c>
      <c r="C49" s="42"/>
      <c r="D49" s="42"/>
      <c r="E49" s="42"/>
      <c r="F49" s="42"/>
      <c r="G49" s="42">
        <v>390</v>
      </c>
      <c r="H49" s="42"/>
      <c r="I49" s="42">
        <f t="shared" si="0"/>
        <v>390</v>
      </c>
      <c r="J49" s="42"/>
      <c r="K49" s="42"/>
      <c r="L49" s="42">
        <f t="shared" si="2"/>
        <v>0</v>
      </c>
      <c r="M49" s="43">
        <f t="shared" si="1"/>
        <v>390</v>
      </c>
      <c r="N49" s="8"/>
    </row>
    <row r="50" spans="1:14" ht="12.75">
      <c r="A50" s="28" t="s">
        <v>64</v>
      </c>
      <c r="B50" s="29" t="s">
        <v>65</v>
      </c>
      <c r="C50" s="30"/>
      <c r="D50" s="30"/>
      <c r="E50" s="30">
        <v>563</v>
      </c>
      <c r="F50" s="30"/>
      <c r="G50" s="30">
        <v>615</v>
      </c>
      <c r="H50" s="30"/>
      <c r="I50" s="30">
        <f t="shared" si="0"/>
        <v>1178</v>
      </c>
      <c r="J50" s="30"/>
      <c r="K50" s="30"/>
      <c r="L50" s="30">
        <f t="shared" si="2"/>
        <v>0</v>
      </c>
      <c r="M50" s="32">
        <f t="shared" si="1"/>
        <v>1178</v>
      </c>
      <c r="N50" s="8"/>
    </row>
    <row r="51" spans="1:14" ht="12.75">
      <c r="A51" s="35"/>
      <c r="B51" s="36" t="s">
        <v>138</v>
      </c>
      <c r="C51" s="37"/>
      <c r="D51" s="37"/>
      <c r="E51" s="37"/>
      <c r="F51" s="37"/>
      <c r="G51" s="37">
        <v>210</v>
      </c>
      <c r="H51" s="37"/>
      <c r="I51" s="37">
        <f t="shared" si="0"/>
        <v>210</v>
      </c>
      <c r="J51" s="37"/>
      <c r="K51" s="37"/>
      <c r="L51" s="37">
        <f t="shared" si="2"/>
        <v>0</v>
      </c>
      <c r="M51" s="39">
        <f t="shared" si="1"/>
        <v>210</v>
      </c>
      <c r="N51" s="8"/>
    </row>
    <row r="52" spans="1:14" ht="13.5" thickBot="1">
      <c r="A52" s="48"/>
      <c r="B52" s="49" t="s">
        <v>163</v>
      </c>
      <c r="C52" s="50">
        <f>SUM(C50:C51)</f>
        <v>0</v>
      </c>
      <c r="D52" s="50">
        <f aca="true" t="shared" si="16" ref="D52:M52">SUM(D50:D51)</f>
        <v>0</v>
      </c>
      <c r="E52" s="50">
        <f t="shared" si="16"/>
        <v>563</v>
      </c>
      <c r="F52" s="50">
        <f t="shared" si="16"/>
        <v>0</v>
      </c>
      <c r="G52" s="50">
        <f t="shared" si="16"/>
        <v>825</v>
      </c>
      <c r="H52" s="50">
        <f t="shared" si="16"/>
        <v>0</v>
      </c>
      <c r="I52" s="50">
        <f t="shared" si="16"/>
        <v>1388</v>
      </c>
      <c r="J52" s="50">
        <f t="shared" si="16"/>
        <v>0</v>
      </c>
      <c r="K52" s="50">
        <f t="shared" si="16"/>
        <v>0</v>
      </c>
      <c r="L52" s="50">
        <f t="shared" si="16"/>
        <v>0</v>
      </c>
      <c r="M52" s="51">
        <f t="shared" si="16"/>
        <v>1388</v>
      </c>
      <c r="N52" s="8"/>
    </row>
    <row r="53" spans="1:14" ht="12.75">
      <c r="A53" s="52" t="s">
        <v>62</v>
      </c>
      <c r="B53" s="53" t="s">
        <v>63</v>
      </c>
      <c r="C53" s="54"/>
      <c r="D53" s="54"/>
      <c r="E53" s="54"/>
      <c r="F53" s="54"/>
      <c r="G53" s="54">
        <v>3100</v>
      </c>
      <c r="H53" s="54"/>
      <c r="I53" s="54">
        <f t="shared" si="0"/>
        <v>3100</v>
      </c>
      <c r="J53" s="54"/>
      <c r="K53" s="54"/>
      <c r="L53" s="54">
        <f t="shared" si="2"/>
        <v>0</v>
      </c>
      <c r="M53" s="55">
        <f t="shared" si="1"/>
        <v>3100</v>
      </c>
      <c r="N53" s="8"/>
    </row>
    <row r="54" spans="1:14" ht="12.75">
      <c r="A54" s="35"/>
      <c r="B54" s="36" t="s">
        <v>138</v>
      </c>
      <c r="C54" s="37"/>
      <c r="D54" s="37"/>
      <c r="E54" s="37"/>
      <c r="F54" s="37"/>
      <c r="G54" s="37">
        <v>100</v>
      </c>
      <c r="H54" s="37"/>
      <c r="I54" s="37">
        <f t="shared" si="0"/>
        <v>100</v>
      </c>
      <c r="J54" s="37"/>
      <c r="K54" s="37"/>
      <c r="L54" s="37">
        <f t="shared" si="2"/>
        <v>0</v>
      </c>
      <c r="M54" s="39">
        <f t="shared" si="1"/>
        <v>100</v>
      </c>
      <c r="N54" s="8"/>
    </row>
    <row r="55" spans="1:14" ht="13.5" thickBot="1">
      <c r="A55" s="40"/>
      <c r="B55" s="41" t="s">
        <v>153</v>
      </c>
      <c r="C55" s="42">
        <f>SUM(C53:C54)</f>
        <v>0</v>
      </c>
      <c r="D55" s="42">
        <f aca="true" t="shared" si="17" ref="D55:M55">SUM(D53:D54)</f>
        <v>0</v>
      </c>
      <c r="E55" s="42">
        <f t="shared" si="17"/>
        <v>0</v>
      </c>
      <c r="F55" s="42">
        <f t="shared" si="17"/>
        <v>0</v>
      </c>
      <c r="G55" s="42">
        <f t="shared" si="17"/>
        <v>3200</v>
      </c>
      <c r="H55" s="42">
        <f t="shared" si="17"/>
        <v>0</v>
      </c>
      <c r="I55" s="42">
        <f t="shared" si="17"/>
        <v>3200</v>
      </c>
      <c r="J55" s="42">
        <f t="shared" si="17"/>
        <v>0</v>
      </c>
      <c r="K55" s="42">
        <f t="shared" si="17"/>
        <v>0</v>
      </c>
      <c r="L55" s="42">
        <f t="shared" si="17"/>
        <v>0</v>
      </c>
      <c r="M55" s="43">
        <f t="shared" si="17"/>
        <v>3200</v>
      </c>
      <c r="N55" s="8"/>
    </row>
    <row r="56" spans="1:14" s="2" customFormat="1" ht="12.75">
      <c r="A56" s="109" t="s">
        <v>66</v>
      </c>
      <c r="B56" s="110" t="s">
        <v>67</v>
      </c>
      <c r="C56" s="111">
        <f>C44+C45+C47+C48+C49+C50+C53+C46</f>
        <v>7740</v>
      </c>
      <c r="D56" s="111">
        <f aca="true" t="shared" si="18" ref="D56:M56">D44+D45+D47+D48+D49+D50+D53+D46</f>
        <v>2704</v>
      </c>
      <c r="E56" s="111">
        <f t="shared" si="18"/>
        <v>25665</v>
      </c>
      <c r="F56" s="111">
        <f t="shared" si="18"/>
        <v>0</v>
      </c>
      <c r="G56" s="111">
        <f t="shared" si="18"/>
        <v>4105</v>
      </c>
      <c r="H56" s="111">
        <f t="shared" si="18"/>
        <v>0</v>
      </c>
      <c r="I56" s="111">
        <f t="shared" si="18"/>
        <v>40214</v>
      </c>
      <c r="J56" s="111">
        <f t="shared" si="18"/>
        <v>13333</v>
      </c>
      <c r="K56" s="111">
        <f t="shared" si="18"/>
        <v>9000</v>
      </c>
      <c r="L56" s="111">
        <f t="shared" si="18"/>
        <v>22333</v>
      </c>
      <c r="M56" s="112">
        <f t="shared" si="18"/>
        <v>62547</v>
      </c>
      <c r="N56" s="13"/>
    </row>
    <row r="57" spans="1:14" s="2" customFormat="1" ht="12.75">
      <c r="A57" s="113"/>
      <c r="B57" s="107" t="s">
        <v>138</v>
      </c>
      <c r="C57" s="108">
        <f>C54+C51</f>
        <v>0</v>
      </c>
      <c r="D57" s="108">
        <f aca="true" t="shared" si="19" ref="D57:M57">D54+D51</f>
        <v>0</v>
      </c>
      <c r="E57" s="108">
        <f t="shared" si="19"/>
        <v>0</v>
      </c>
      <c r="F57" s="108">
        <f t="shared" si="19"/>
        <v>0</v>
      </c>
      <c r="G57" s="108">
        <f t="shared" si="19"/>
        <v>310</v>
      </c>
      <c r="H57" s="108">
        <f t="shared" si="19"/>
        <v>0</v>
      </c>
      <c r="I57" s="108">
        <f t="shared" si="19"/>
        <v>310</v>
      </c>
      <c r="J57" s="108">
        <f t="shared" si="19"/>
        <v>0</v>
      </c>
      <c r="K57" s="108">
        <f t="shared" si="19"/>
        <v>0</v>
      </c>
      <c r="L57" s="108">
        <f t="shared" si="19"/>
        <v>0</v>
      </c>
      <c r="M57" s="114">
        <f t="shared" si="19"/>
        <v>310</v>
      </c>
      <c r="N57" s="8"/>
    </row>
    <row r="58" spans="1:14" s="2" customFormat="1" ht="13.5" thickBot="1">
      <c r="A58" s="115"/>
      <c r="B58" s="116" t="s">
        <v>154</v>
      </c>
      <c r="C58" s="117">
        <f>SUM(C56:C57)</f>
        <v>7740</v>
      </c>
      <c r="D58" s="117">
        <f aca="true" t="shared" si="20" ref="D58:M58">SUM(D56:D57)</f>
        <v>2704</v>
      </c>
      <c r="E58" s="117">
        <f t="shared" si="20"/>
        <v>25665</v>
      </c>
      <c r="F58" s="117">
        <f t="shared" si="20"/>
        <v>0</v>
      </c>
      <c r="G58" s="117">
        <f t="shared" si="20"/>
        <v>4415</v>
      </c>
      <c r="H58" s="117">
        <f t="shared" si="20"/>
        <v>0</v>
      </c>
      <c r="I58" s="117">
        <f t="shared" si="20"/>
        <v>40524</v>
      </c>
      <c r="J58" s="117">
        <f t="shared" si="20"/>
        <v>13333</v>
      </c>
      <c r="K58" s="117">
        <f t="shared" si="20"/>
        <v>9000</v>
      </c>
      <c r="L58" s="117">
        <f t="shared" si="20"/>
        <v>22333</v>
      </c>
      <c r="M58" s="118">
        <f t="shared" si="20"/>
        <v>62857</v>
      </c>
      <c r="N58" s="8"/>
    </row>
    <row r="59" spans="1:14" ht="11.25" customHeight="1">
      <c r="A59" s="28" t="s">
        <v>71</v>
      </c>
      <c r="B59" s="29" t="s">
        <v>72</v>
      </c>
      <c r="C59" s="30"/>
      <c r="D59" s="30"/>
      <c r="E59" s="30">
        <v>614</v>
      </c>
      <c r="F59" s="30"/>
      <c r="G59" s="30">
        <v>200</v>
      </c>
      <c r="H59" s="30"/>
      <c r="I59" s="30">
        <f aca="true" t="shared" si="21" ref="I59:I74">SUM(C59:H59)</f>
        <v>814</v>
      </c>
      <c r="J59" s="30"/>
      <c r="K59" s="30"/>
      <c r="L59" s="30">
        <f>J59+K59</f>
        <v>0</v>
      </c>
      <c r="M59" s="32">
        <f>I59+L59</f>
        <v>814</v>
      </c>
      <c r="N59" s="7"/>
    </row>
    <row r="60" spans="1:14" ht="11.25" customHeight="1">
      <c r="A60" s="35"/>
      <c r="B60" s="36" t="s">
        <v>138</v>
      </c>
      <c r="C60" s="37"/>
      <c r="D60" s="37"/>
      <c r="E60" s="37"/>
      <c r="F60" s="37"/>
      <c r="G60" s="37"/>
      <c r="H60" s="37">
        <v>69</v>
      </c>
      <c r="I60" s="37">
        <f t="shared" si="21"/>
        <v>69</v>
      </c>
      <c r="J60" s="37"/>
      <c r="K60" s="37"/>
      <c r="L60" s="37">
        <f>J60+K60</f>
        <v>0</v>
      </c>
      <c r="M60" s="39">
        <f>I60+L60</f>
        <v>69</v>
      </c>
      <c r="N60" s="7"/>
    </row>
    <row r="61" spans="1:14" ht="11.25" customHeight="1" thickBot="1">
      <c r="A61" s="40"/>
      <c r="B61" s="41" t="s">
        <v>155</v>
      </c>
      <c r="C61" s="42">
        <f>SUM(C59:C60)</f>
        <v>0</v>
      </c>
      <c r="D61" s="42">
        <f aca="true" t="shared" si="22" ref="D61:M61">SUM(D59:D60)</f>
        <v>0</v>
      </c>
      <c r="E61" s="42">
        <f t="shared" si="22"/>
        <v>614</v>
      </c>
      <c r="F61" s="42">
        <f t="shared" si="22"/>
        <v>0</v>
      </c>
      <c r="G61" s="42">
        <f t="shared" si="22"/>
        <v>200</v>
      </c>
      <c r="H61" s="42">
        <f t="shared" si="22"/>
        <v>69</v>
      </c>
      <c r="I61" s="42">
        <f t="shared" si="22"/>
        <v>883</v>
      </c>
      <c r="J61" s="42">
        <f t="shared" si="22"/>
        <v>0</v>
      </c>
      <c r="K61" s="42">
        <f t="shared" si="22"/>
        <v>0</v>
      </c>
      <c r="L61" s="42">
        <f t="shared" si="22"/>
        <v>0</v>
      </c>
      <c r="M61" s="43">
        <f t="shared" si="22"/>
        <v>883</v>
      </c>
      <c r="N61" s="7"/>
    </row>
    <row r="62" spans="1:14" ht="11.25" customHeight="1">
      <c r="A62" s="28" t="s">
        <v>73</v>
      </c>
      <c r="B62" s="29" t="s">
        <v>74</v>
      </c>
      <c r="C62" s="30"/>
      <c r="D62" s="30"/>
      <c r="E62" s="30">
        <v>714</v>
      </c>
      <c r="F62" s="30"/>
      <c r="G62" s="30"/>
      <c r="H62" s="30"/>
      <c r="I62" s="30">
        <f t="shared" si="21"/>
        <v>714</v>
      </c>
      <c r="J62" s="30"/>
      <c r="K62" s="30"/>
      <c r="L62" s="30">
        <f>J62+K62</f>
        <v>0</v>
      </c>
      <c r="M62" s="32">
        <f>I62+L62</f>
        <v>714</v>
      </c>
      <c r="N62" s="7"/>
    </row>
    <row r="63" spans="1:14" ht="11.25" customHeight="1">
      <c r="A63" s="35"/>
      <c r="B63" s="36" t="s">
        <v>138</v>
      </c>
      <c r="C63" s="37">
        <f>SUM(C60)</f>
        <v>0</v>
      </c>
      <c r="D63" s="37"/>
      <c r="E63" s="37"/>
      <c r="F63" s="37"/>
      <c r="G63" s="37"/>
      <c r="H63" s="37">
        <v>32</v>
      </c>
      <c r="I63" s="37">
        <f t="shared" si="21"/>
        <v>32</v>
      </c>
      <c r="J63" s="37"/>
      <c r="K63" s="37"/>
      <c r="L63" s="37">
        <f>J63+K63</f>
        <v>0</v>
      </c>
      <c r="M63" s="39">
        <f>I63+L63</f>
        <v>32</v>
      </c>
      <c r="N63" s="7"/>
    </row>
    <row r="64" spans="1:14" ht="11.25" customHeight="1" thickBot="1">
      <c r="A64" s="40"/>
      <c r="B64" s="41" t="s">
        <v>155</v>
      </c>
      <c r="C64" s="42">
        <f>SUM(C62)</f>
        <v>0</v>
      </c>
      <c r="D64" s="42">
        <f aca="true" t="shared" si="23" ref="D64:M64">SUM(D62)</f>
        <v>0</v>
      </c>
      <c r="E64" s="42">
        <f t="shared" si="23"/>
        <v>714</v>
      </c>
      <c r="F64" s="42">
        <f t="shared" si="23"/>
        <v>0</v>
      </c>
      <c r="G64" s="42">
        <f t="shared" si="23"/>
        <v>0</v>
      </c>
      <c r="H64" s="42">
        <f t="shared" si="23"/>
        <v>0</v>
      </c>
      <c r="I64" s="42">
        <f t="shared" si="23"/>
        <v>714</v>
      </c>
      <c r="J64" s="42">
        <f t="shared" si="23"/>
        <v>0</v>
      </c>
      <c r="K64" s="42">
        <f t="shared" si="23"/>
        <v>0</v>
      </c>
      <c r="L64" s="42">
        <f t="shared" si="23"/>
        <v>0</v>
      </c>
      <c r="M64" s="43">
        <f t="shared" si="23"/>
        <v>714</v>
      </c>
      <c r="N64" s="7"/>
    </row>
    <row r="65" spans="1:14" s="2" customFormat="1" ht="12.75">
      <c r="A65" s="109" t="s">
        <v>75</v>
      </c>
      <c r="B65" s="110" t="s">
        <v>76</v>
      </c>
      <c r="C65" s="111">
        <f>C59+C62</f>
        <v>0</v>
      </c>
      <c r="D65" s="111">
        <f aca="true" t="shared" si="24" ref="D65:M65">D59+D62</f>
        <v>0</v>
      </c>
      <c r="E65" s="111">
        <f t="shared" si="24"/>
        <v>1328</v>
      </c>
      <c r="F65" s="111">
        <f t="shared" si="24"/>
        <v>0</v>
      </c>
      <c r="G65" s="111">
        <f t="shared" si="24"/>
        <v>200</v>
      </c>
      <c r="H65" s="111">
        <f t="shared" si="24"/>
        <v>0</v>
      </c>
      <c r="I65" s="111">
        <f t="shared" si="24"/>
        <v>1528</v>
      </c>
      <c r="J65" s="111">
        <f t="shared" si="24"/>
        <v>0</v>
      </c>
      <c r="K65" s="111">
        <f t="shared" si="24"/>
        <v>0</v>
      </c>
      <c r="L65" s="111">
        <f t="shared" si="24"/>
        <v>0</v>
      </c>
      <c r="M65" s="112">
        <f t="shared" si="24"/>
        <v>1528</v>
      </c>
      <c r="N65" s="7"/>
    </row>
    <row r="66" spans="1:14" s="2" customFormat="1" ht="12.75">
      <c r="A66" s="113"/>
      <c r="B66" s="107" t="s">
        <v>138</v>
      </c>
      <c r="C66" s="108">
        <f>C60+C63</f>
        <v>0</v>
      </c>
      <c r="D66" s="108">
        <f aca="true" t="shared" si="25" ref="D66:M66">D60+D63</f>
        <v>0</v>
      </c>
      <c r="E66" s="108">
        <f t="shared" si="25"/>
        <v>0</v>
      </c>
      <c r="F66" s="108">
        <f t="shared" si="25"/>
        <v>0</v>
      </c>
      <c r="G66" s="108">
        <f t="shared" si="25"/>
        <v>0</v>
      </c>
      <c r="H66" s="108">
        <f t="shared" si="25"/>
        <v>101</v>
      </c>
      <c r="I66" s="108">
        <f t="shared" si="25"/>
        <v>101</v>
      </c>
      <c r="J66" s="108">
        <f t="shared" si="25"/>
        <v>0</v>
      </c>
      <c r="K66" s="108">
        <f t="shared" si="25"/>
        <v>0</v>
      </c>
      <c r="L66" s="108">
        <f t="shared" si="25"/>
        <v>0</v>
      </c>
      <c r="M66" s="114">
        <f t="shared" si="25"/>
        <v>101</v>
      </c>
      <c r="N66" s="7"/>
    </row>
    <row r="67" spans="1:14" s="2" customFormat="1" ht="13.5" thickBot="1">
      <c r="A67" s="115"/>
      <c r="B67" s="116" t="s">
        <v>155</v>
      </c>
      <c r="C67" s="117">
        <f>SUM(C65:C66)</f>
        <v>0</v>
      </c>
      <c r="D67" s="117">
        <f aca="true" t="shared" si="26" ref="D67:M67">SUM(D65:D66)</f>
        <v>0</v>
      </c>
      <c r="E67" s="117">
        <f t="shared" si="26"/>
        <v>1328</v>
      </c>
      <c r="F67" s="117">
        <f t="shared" si="26"/>
        <v>0</v>
      </c>
      <c r="G67" s="117">
        <f t="shared" si="26"/>
        <v>200</v>
      </c>
      <c r="H67" s="117">
        <f t="shared" si="26"/>
        <v>101</v>
      </c>
      <c r="I67" s="117">
        <f t="shared" si="26"/>
        <v>1629</v>
      </c>
      <c r="J67" s="117">
        <f t="shared" si="26"/>
        <v>0</v>
      </c>
      <c r="K67" s="117">
        <f t="shared" si="26"/>
        <v>0</v>
      </c>
      <c r="L67" s="117">
        <f t="shared" si="26"/>
        <v>0</v>
      </c>
      <c r="M67" s="118">
        <f t="shared" si="26"/>
        <v>1629</v>
      </c>
      <c r="N67" s="7"/>
    </row>
    <row r="68" spans="1:14" s="11" customFormat="1" ht="12.75">
      <c r="A68" s="121">
        <v>1</v>
      </c>
      <c r="B68" s="122" t="s">
        <v>77</v>
      </c>
      <c r="C68" s="123">
        <f>C6+C22+C38+C43+C56+C65</f>
        <v>87120</v>
      </c>
      <c r="D68" s="123">
        <f>D6+D22+D38+D43+D56+D65</f>
        <v>28096</v>
      </c>
      <c r="E68" s="123">
        <f>E6+E22+E38+E43+E56+E65</f>
        <v>72969</v>
      </c>
      <c r="F68" s="123">
        <f>F6+F22+F38+F43+F56+F65</f>
        <v>5851</v>
      </c>
      <c r="G68" s="123">
        <f>G6+G22+G38+G43+G56+G65</f>
        <v>5880</v>
      </c>
      <c r="H68" s="123">
        <f>H6+H22+H38+H43+H56+H65</f>
        <v>6960</v>
      </c>
      <c r="I68" s="123">
        <f>I6+I22+I38+I43+I56+I65</f>
        <v>206876</v>
      </c>
      <c r="J68" s="123">
        <f>J6+J22+J38+J43+J56+J65</f>
        <v>25333</v>
      </c>
      <c r="K68" s="123">
        <f>K6+K22+K38+K43+K56+K65</f>
        <v>10500</v>
      </c>
      <c r="L68" s="123">
        <f>L6+L22+L38+L43+L56+L65</f>
        <v>35833</v>
      </c>
      <c r="M68" s="124">
        <f>M6+M22+M38+M43+M56+M65</f>
        <v>242709</v>
      </c>
      <c r="N68" s="17"/>
    </row>
    <row r="69" spans="1:14" s="11" customFormat="1" ht="12.75">
      <c r="A69" s="125"/>
      <c r="B69" s="119" t="s">
        <v>138</v>
      </c>
      <c r="C69" s="120">
        <f>C7+C23+C39+C57+C66</f>
        <v>193</v>
      </c>
      <c r="D69" s="120">
        <f>D7+D23+D39+D57+D66</f>
        <v>37</v>
      </c>
      <c r="E69" s="120">
        <f>E7+E23+E39+E57+E66</f>
        <v>163</v>
      </c>
      <c r="F69" s="120">
        <f>F7+F23+F39+F57+F66</f>
        <v>7313</v>
      </c>
      <c r="G69" s="120">
        <f>G7+G23+G39+G57+G66</f>
        <v>310</v>
      </c>
      <c r="H69" s="120">
        <f>H7+H23+H39+H57+H66</f>
        <v>101</v>
      </c>
      <c r="I69" s="120">
        <f>I7+I23+I39+I57+I66</f>
        <v>8117</v>
      </c>
      <c r="J69" s="120">
        <f>J7+J23+J39+J57+J66</f>
        <v>0</v>
      </c>
      <c r="K69" s="120">
        <f>K7+K23+K39+K57+K66</f>
        <v>355</v>
      </c>
      <c r="L69" s="120">
        <f>L7+L23+L39+L57+L66</f>
        <v>355</v>
      </c>
      <c r="M69" s="126">
        <f>M7+M23+M39+M57+M66</f>
        <v>8472</v>
      </c>
      <c r="N69" s="17"/>
    </row>
    <row r="70" spans="1:14" s="11" customFormat="1" ht="13.5" thickBot="1">
      <c r="A70" s="127"/>
      <c r="B70" s="128" t="s">
        <v>156</v>
      </c>
      <c r="C70" s="129">
        <f>SUM(C68:C69)</f>
        <v>87313</v>
      </c>
      <c r="D70" s="129">
        <f aca="true" t="shared" si="27" ref="D70:M70">SUM(D68:D69)</f>
        <v>28133</v>
      </c>
      <c r="E70" s="129">
        <f t="shared" si="27"/>
        <v>73132</v>
      </c>
      <c r="F70" s="129">
        <f t="shared" si="27"/>
        <v>13164</v>
      </c>
      <c r="G70" s="129">
        <f t="shared" si="27"/>
        <v>6190</v>
      </c>
      <c r="H70" s="129">
        <f t="shared" si="27"/>
        <v>7061</v>
      </c>
      <c r="I70" s="129">
        <f t="shared" si="27"/>
        <v>214993</v>
      </c>
      <c r="J70" s="129">
        <f t="shared" si="27"/>
        <v>25333</v>
      </c>
      <c r="K70" s="129">
        <f t="shared" si="27"/>
        <v>10855</v>
      </c>
      <c r="L70" s="129">
        <f t="shared" si="27"/>
        <v>36188</v>
      </c>
      <c r="M70" s="130">
        <f t="shared" si="27"/>
        <v>251181</v>
      </c>
      <c r="N70" s="17"/>
    </row>
    <row r="71" spans="1:14" ht="10.5" customHeight="1">
      <c r="A71" s="52" t="s">
        <v>78</v>
      </c>
      <c r="B71" s="53" t="s">
        <v>79</v>
      </c>
      <c r="C71" s="54">
        <v>24850</v>
      </c>
      <c r="D71" s="54">
        <v>8152</v>
      </c>
      <c r="E71" s="54">
        <v>2052</v>
      </c>
      <c r="F71" s="54"/>
      <c r="G71" s="54"/>
      <c r="H71" s="54"/>
      <c r="I71" s="54">
        <f t="shared" si="21"/>
        <v>35054</v>
      </c>
      <c r="J71" s="54"/>
      <c r="K71" s="54"/>
      <c r="L71" s="54">
        <f>J71+K71</f>
        <v>0</v>
      </c>
      <c r="M71" s="55">
        <f>I71+L71</f>
        <v>35054</v>
      </c>
      <c r="N71" s="7"/>
    </row>
    <row r="72" spans="1:14" ht="10.5" customHeight="1">
      <c r="A72" s="35" t="s">
        <v>80</v>
      </c>
      <c r="B72" s="36" t="s">
        <v>81</v>
      </c>
      <c r="C72" s="37">
        <v>200</v>
      </c>
      <c r="D72" s="37">
        <v>58</v>
      </c>
      <c r="E72" s="37">
        <v>112</v>
      </c>
      <c r="F72" s="37"/>
      <c r="G72" s="37"/>
      <c r="H72" s="37"/>
      <c r="I72" s="37">
        <f t="shared" si="21"/>
        <v>370</v>
      </c>
      <c r="J72" s="37"/>
      <c r="K72" s="37"/>
      <c r="L72" s="54">
        <f>J72+K72</f>
        <v>0</v>
      </c>
      <c r="M72" s="55">
        <f>I72+L72</f>
        <v>370</v>
      </c>
      <c r="N72" s="7"/>
    </row>
    <row r="73" spans="1:14" ht="10.5" customHeight="1">
      <c r="A73" s="35" t="s">
        <v>82</v>
      </c>
      <c r="B73" s="36" t="s">
        <v>83</v>
      </c>
      <c r="C73" s="37"/>
      <c r="D73" s="37"/>
      <c r="E73" s="37">
        <v>529</v>
      </c>
      <c r="F73" s="37"/>
      <c r="G73" s="37"/>
      <c r="H73" s="37"/>
      <c r="I73" s="37">
        <f t="shared" si="21"/>
        <v>529</v>
      </c>
      <c r="J73" s="37"/>
      <c r="K73" s="37"/>
      <c r="L73" s="54">
        <f>J73+K73</f>
        <v>0</v>
      </c>
      <c r="M73" s="55">
        <f>I73+L73</f>
        <v>529</v>
      </c>
      <c r="N73" s="7"/>
    </row>
    <row r="74" spans="1:14" ht="10.5" customHeight="1" thickBot="1">
      <c r="A74" s="40" t="s">
        <v>85</v>
      </c>
      <c r="B74" s="41" t="s">
        <v>84</v>
      </c>
      <c r="C74" s="42"/>
      <c r="D74" s="42"/>
      <c r="E74" s="42">
        <v>3503</v>
      </c>
      <c r="F74" s="42"/>
      <c r="G74" s="42"/>
      <c r="H74" s="42"/>
      <c r="I74" s="42">
        <f t="shared" si="21"/>
        <v>3503</v>
      </c>
      <c r="J74" s="42"/>
      <c r="K74" s="42"/>
      <c r="L74" s="91">
        <f>J74+K74</f>
        <v>0</v>
      </c>
      <c r="M74" s="92">
        <f>I74+L74</f>
        <v>3503</v>
      </c>
      <c r="N74" s="7"/>
    </row>
    <row r="75" spans="1:14" s="5" customFormat="1" ht="13.5" thickBot="1">
      <c r="A75" s="83">
        <v>2</v>
      </c>
      <c r="B75" s="84" t="s">
        <v>116</v>
      </c>
      <c r="C75" s="85">
        <f aca="true" t="shared" si="28" ref="C75:M75">SUM(C71:C74)</f>
        <v>25050</v>
      </c>
      <c r="D75" s="85">
        <f t="shared" si="28"/>
        <v>8210</v>
      </c>
      <c r="E75" s="85">
        <f t="shared" si="28"/>
        <v>6196</v>
      </c>
      <c r="F75" s="85">
        <f t="shared" si="28"/>
        <v>0</v>
      </c>
      <c r="G75" s="85">
        <f t="shared" si="28"/>
        <v>0</v>
      </c>
      <c r="H75" s="85">
        <f t="shared" si="28"/>
        <v>0</v>
      </c>
      <c r="I75" s="85">
        <f t="shared" si="28"/>
        <v>39456</v>
      </c>
      <c r="J75" s="85">
        <f t="shared" si="28"/>
        <v>0</v>
      </c>
      <c r="K75" s="85">
        <f t="shared" si="28"/>
        <v>0</v>
      </c>
      <c r="L75" s="85">
        <f t="shared" si="28"/>
        <v>0</v>
      </c>
      <c r="M75" s="86">
        <f t="shared" si="28"/>
        <v>39456</v>
      </c>
      <c r="N75" s="17"/>
    </row>
    <row r="76" spans="1:14" ht="11.25" customHeight="1">
      <c r="A76" s="28" t="s">
        <v>86</v>
      </c>
      <c r="B76" s="29" t="s">
        <v>87</v>
      </c>
      <c r="C76" s="30">
        <v>61237</v>
      </c>
      <c r="D76" s="30">
        <v>20022</v>
      </c>
      <c r="E76" s="30">
        <v>7146</v>
      </c>
      <c r="F76" s="30"/>
      <c r="G76" s="30"/>
      <c r="H76" s="30"/>
      <c r="I76" s="30">
        <f>SUM(C76:H76)</f>
        <v>88405</v>
      </c>
      <c r="J76" s="30"/>
      <c r="K76" s="30"/>
      <c r="L76" s="30">
        <f>J76+K76</f>
        <v>0</v>
      </c>
      <c r="M76" s="32">
        <f>I76+L76</f>
        <v>88405</v>
      </c>
      <c r="N76" s="7"/>
    </row>
    <row r="77" spans="1:14" ht="11.25" customHeight="1">
      <c r="A77" s="35"/>
      <c r="B77" s="36" t="s">
        <v>138</v>
      </c>
      <c r="C77" s="37"/>
      <c r="D77" s="37"/>
      <c r="E77" s="37">
        <v>280</v>
      </c>
      <c r="F77" s="37"/>
      <c r="G77" s="37"/>
      <c r="H77" s="37"/>
      <c r="I77" s="37">
        <f>SUM(C77:H77)</f>
        <v>280</v>
      </c>
      <c r="J77" s="37"/>
      <c r="K77" s="37"/>
      <c r="L77" s="37">
        <f>J77+K77</f>
        <v>0</v>
      </c>
      <c r="M77" s="39">
        <f>I77+L77</f>
        <v>280</v>
      </c>
      <c r="N77" s="7"/>
    </row>
    <row r="78" spans="1:14" ht="11.25" customHeight="1" thickBot="1">
      <c r="A78" s="48"/>
      <c r="B78" s="49" t="s">
        <v>157</v>
      </c>
      <c r="C78" s="50">
        <f>SUM(C76:C77)</f>
        <v>61237</v>
      </c>
      <c r="D78" s="50">
        <f aca="true" t="shared" si="29" ref="D78:M78">SUM(D76:D77)</f>
        <v>20022</v>
      </c>
      <c r="E78" s="50">
        <f t="shared" si="29"/>
        <v>7426</v>
      </c>
      <c r="F78" s="50">
        <f t="shared" si="29"/>
        <v>0</v>
      </c>
      <c r="G78" s="50">
        <f t="shared" si="29"/>
        <v>0</v>
      </c>
      <c r="H78" s="50">
        <f t="shared" si="29"/>
        <v>0</v>
      </c>
      <c r="I78" s="50">
        <f t="shared" si="29"/>
        <v>88685</v>
      </c>
      <c r="J78" s="50">
        <f t="shared" si="29"/>
        <v>0</v>
      </c>
      <c r="K78" s="50">
        <f t="shared" si="29"/>
        <v>0</v>
      </c>
      <c r="L78" s="50">
        <f t="shared" si="29"/>
        <v>0</v>
      </c>
      <c r="M78" s="51">
        <f t="shared" si="29"/>
        <v>88685</v>
      </c>
      <c r="N78" s="7"/>
    </row>
    <row r="79" spans="1:14" ht="11.25" customHeight="1">
      <c r="A79" s="52" t="s">
        <v>88</v>
      </c>
      <c r="B79" s="53" t="s">
        <v>89</v>
      </c>
      <c r="C79" s="54">
        <v>5471</v>
      </c>
      <c r="D79" s="54">
        <v>1795</v>
      </c>
      <c r="E79" s="54">
        <v>370</v>
      </c>
      <c r="F79" s="54"/>
      <c r="G79" s="54"/>
      <c r="H79" s="54"/>
      <c r="I79" s="54">
        <f>SUM(C79:H79)</f>
        <v>7636</v>
      </c>
      <c r="J79" s="54"/>
      <c r="K79" s="54"/>
      <c r="L79" s="54">
        <f>J79+K79</f>
        <v>0</v>
      </c>
      <c r="M79" s="55">
        <f>I79+L79</f>
        <v>7636</v>
      </c>
      <c r="N79" s="7"/>
    </row>
    <row r="80" spans="1:14" ht="11.25" customHeight="1">
      <c r="A80" s="35" t="s">
        <v>90</v>
      </c>
      <c r="B80" s="36" t="s">
        <v>91</v>
      </c>
      <c r="C80" s="37">
        <v>10980</v>
      </c>
      <c r="D80" s="37">
        <v>3623</v>
      </c>
      <c r="E80" s="37">
        <v>171</v>
      </c>
      <c r="F80" s="37"/>
      <c r="G80" s="37"/>
      <c r="H80" s="37"/>
      <c r="I80" s="37">
        <f>SUM(C80:H80)</f>
        <v>14774</v>
      </c>
      <c r="J80" s="37"/>
      <c r="K80" s="37"/>
      <c r="L80" s="54">
        <f>J80+K80</f>
        <v>0</v>
      </c>
      <c r="M80" s="55">
        <f>I80+L80</f>
        <v>14774</v>
      </c>
      <c r="N80" s="7"/>
    </row>
    <row r="81" spans="1:14" ht="10.5" customHeight="1">
      <c r="A81" s="35" t="s">
        <v>129</v>
      </c>
      <c r="B81" s="36" t="s">
        <v>130</v>
      </c>
      <c r="C81" s="37"/>
      <c r="D81" s="37"/>
      <c r="E81" s="37">
        <v>786</v>
      </c>
      <c r="F81" s="37"/>
      <c r="G81" s="37"/>
      <c r="H81" s="37"/>
      <c r="I81" s="37">
        <f>SUM(C81:H81)</f>
        <v>786</v>
      </c>
      <c r="J81" s="37"/>
      <c r="K81" s="37"/>
      <c r="L81" s="54"/>
      <c r="M81" s="55">
        <f>I81+L81</f>
        <v>786</v>
      </c>
      <c r="N81" s="7"/>
    </row>
    <row r="82" spans="1:14" ht="10.5" customHeight="1">
      <c r="A82" s="35" t="s">
        <v>92</v>
      </c>
      <c r="B82" s="36" t="s">
        <v>93</v>
      </c>
      <c r="C82" s="37">
        <v>6875</v>
      </c>
      <c r="D82" s="37">
        <v>2359</v>
      </c>
      <c r="E82" s="37">
        <v>7220</v>
      </c>
      <c r="F82" s="37"/>
      <c r="G82" s="37"/>
      <c r="H82" s="37"/>
      <c r="I82" s="37">
        <f>SUM(C82:H82)</f>
        <v>16454</v>
      </c>
      <c r="J82" s="37"/>
      <c r="K82" s="37"/>
      <c r="L82" s="37">
        <f>J82+K82</f>
        <v>0</v>
      </c>
      <c r="M82" s="39">
        <f>I82+L82</f>
        <v>16454</v>
      </c>
      <c r="N82" s="7"/>
    </row>
    <row r="83" spans="1:13" s="19" customFormat="1" ht="12" customHeight="1" thickBot="1">
      <c r="A83" s="48" t="s">
        <v>70</v>
      </c>
      <c r="B83" s="49" t="s">
        <v>128</v>
      </c>
      <c r="C83" s="49">
        <v>7275</v>
      </c>
      <c r="D83" s="49">
        <v>2443</v>
      </c>
      <c r="E83" s="49">
        <v>15578</v>
      </c>
      <c r="F83" s="49"/>
      <c r="G83" s="49"/>
      <c r="H83" s="49"/>
      <c r="I83" s="50">
        <f>SUM(C83:H83)</f>
        <v>25296</v>
      </c>
      <c r="J83" s="49"/>
      <c r="K83" s="49"/>
      <c r="L83" s="50">
        <f>J83+K83</f>
        <v>0</v>
      </c>
      <c r="M83" s="51">
        <f>I83+L83</f>
        <v>25296</v>
      </c>
    </row>
    <row r="84" spans="1:14" s="5" customFormat="1" ht="13.5" thickBot="1">
      <c r="A84" s="93">
        <v>3</v>
      </c>
      <c r="B84" s="94" t="s">
        <v>94</v>
      </c>
      <c r="C84" s="95">
        <f>C76+C79+C80+C81+C82+C83</f>
        <v>91838</v>
      </c>
      <c r="D84" s="95">
        <f>D76+D79+D80+D81+D82+D83</f>
        <v>30242</v>
      </c>
      <c r="E84" s="95">
        <f>E76+E79+E80+E81+E82+E83</f>
        <v>31271</v>
      </c>
      <c r="F84" s="95">
        <f>F76+F79+F80+F81+F82+F83</f>
        <v>0</v>
      </c>
      <c r="G84" s="95">
        <f>G76+G79+G80+G81+G82+G83</f>
        <v>0</v>
      </c>
      <c r="H84" s="95">
        <f>H76+H79+H80+H81+H82+H83</f>
        <v>0</v>
      </c>
      <c r="I84" s="95">
        <f>I76+I79+I80+I81+I82+I83</f>
        <v>153351</v>
      </c>
      <c r="J84" s="95">
        <f>J76+J79+J80+J81+J82+J83</f>
        <v>0</v>
      </c>
      <c r="K84" s="95">
        <f>K76+K79+K80+K81+K82+K83</f>
        <v>0</v>
      </c>
      <c r="L84" s="95">
        <f>L76+L79+L80+L81+L82+L83</f>
        <v>0</v>
      </c>
      <c r="M84" s="95">
        <f>M76+M79+M80+M81+M82+M83</f>
        <v>153351</v>
      </c>
      <c r="N84" s="17"/>
    </row>
    <row r="85" spans="1:14" s="5" customFormat="1" ht="13.5" thickBot="1">
      <c r="A85" s="83"/>
      <c r="B85" s="84" t="s">
        <v>138</v>
      </c>
      <c r="C85" s="85">
        <f>C77</f>
        <v>0</v>
      </c>
      <c r="D85" s="85">
        <f aca="true" t="shared" si="30" ref="D85:M85">D77</f>
        <v>0</v>
      </c>
      <c r="E85" s="85">
        <f t="shared" si="30"/>
        <v>280</v>
      </c>
      <c r="F85" s="85">
        <f t="shared" si="30"/>
        <v>0</v>
      </c>
      <c r="G85" s="85">
        <f t="shared" si="30"/>
        <v>0</v>
      </c>
      <c r="H85" s="85">
        <f t="shared" si="30"/>
        <v>0</v>
      </c>
      <c r="I85" s="85">
        <f t="shared" si="30"/>
        <v>280</v>
      </c>
      <c r="J85" s="85">
        <f t="shared" si="30"/>
        <v>0</v>
      </c>
      <c r="K85" s="85">
        <f t="shared" si="30"/>
        <v>0</v>
      </c>
      <c r="L85" s="85">
        <f t="shared" si="30"/>
        <v>0</v>
      </c>
      <c r="M85" s="85">
        <f t="shared" si="30"/>
        <v>280</v>
      </c>
      <c r="N85" s="17"/>
    </row>
    <row r="86" spans="1:14" s="5" customFormat="1" ht="13.5" thickBot="1">
      <c r="A86" s="83"/>
      <c r="B86" s="84" t="s">
        <v>158</v>
      </c>
      <c r="C86" s="85">
        <f>SUM(C84:C85)</f>
        <v>91838</v>
      </c>
      <c r="D86" s="85">
        <f aca="true" t="shared" si="31" ref="D86:M86">SUM(D84:D85)</f>
        <v>30242</v>
      </c>
      <c r="E86" s="85">
        <f t="shared" si="31"/>
        <v>31551</v>
      </c>
      <c r="F86" s="85">
        <f t="shared" si="31"/>
        <v>0</v>
      </c>
      <c r="G86" s="85">
        <f t="shared" si="31"/>
        <v>0</v>
      </c>
      <c r="H86" s="85">
        <f t="shared" si="31"/>
        <v>0</v>
      </c>
      <c r="I86" s="85">
        <f t="shared" si="31"/>
        <v>153631</v>
      </c>
      <c r="J86" s="85">
        <f t="shared" si="31"/>
        <v>0</v>
      </c>
      <c r="K86" s="85">
        <f t="shared" si="31"/>
        <v>0</v>
      </c>
      <c r="L86" s="85">
        <f t="shared" si="31"/>
        <v>0</v>
      </c>
      <c r="M86" s="85">
        <f t="shared" si="31"/>
        <v>153631</v>
      </c>
      <c r="N86" s="17"/>
    </row>
    <row r="87" spans="1:14" ht="10.5" customHeight="1">
      <c r="A87" s="28" t="s">
        <v>95</v>
      </c>
      <c r="B87" s="29" t="s">
        <v>96</v>
      </c>
      <c r="C87" s="30">
        <v>6814</v>
      </c>
      <c r="D87" s="30">
        <v>2329</v>
      </c>
      <c r="E87" s="30">
        <v>2061</v>
      </c>
      <c r="F87" s="30"/>
      <c r="G87" s="30"/>
      <c r="H87" s="30"/>
      <c r="I87" s="30">
        <f>SUM(C87:H87)</f>
        <v>11204</v>
      </c>
      <c r="J87" s="30"/>
      <c r="K87" s="30"/>
      <c r="L87" s="30">
        <f aca="true" t="shared" si="32" ref="L87:L93">J87+K87</f>
        <v>0</v>
      </c>
      <c r="M87" s="32">
        <f aca="true" t="shared" si="33" ref="M87:M93">I87+L87</f>
        <v>11204</v>
      </c>
      <c r="N87" s="7"/>
    </row>
    <row r="88" spans="1:14" ht="10.5" customHeight="1">
      <c r="A88" s="35" t="s">
        <v>97</v>
      </c>
      <c r="B88" s="36" t="s">
        <v>98</v>
      </c>
      <c r="C88" s="37"/>
      <c r="D88" s="37"/>
      <c r="E88" s="37"/>
      <c r="F88" s="37"/>
      <c r="G88" s="37"/>
      <c r="H88" s="37"/>
      <c r="I88" s="37">
        <f>SUM(C88:H88)</f>
        <v>0</v>
      </c>
      <c r="J88" s="37"/>
      <c r="K88" s="37"/>
      <c r="L88" s="54">
        <f t="shared" si="32"/>
        <v>0</v>
      </c>
      <c r="M88" s="55">
        <f t="shared" si="33"/>
        <v>0</v>
      </c>
      <c r="N88" s="7"/>
    </row>
    <row r="89" spans="1:14" ht="10.5" customHeight="1">
      <c r="A89" s="35" t="s">
        <v>99</v>
      </c>
      <c r="B89" s="36" t="s">
        <v>100</v>
      </c>
      <c r="C89" s="37"/>
      <c r="D89" s="37"/>
      <c r="E89" s="37">
        <v>6170</v>
      </c>
      <c r="F89" s="37"/>
      <c r="G89" s="37"/>
      <c r="H89" s="37"/>
      <c r="I89" s="37">
        <f aca="true" t="shared" si="34" ref="I89:I108">SUM(C89:H89)</f>
        <v>6170</v>
      </c>
      <c r="J89" s="37"/>
      <c r="K89" s="37"/>
      <c r="L89" s="54">
        <f t="shared" si="32"/>
        <v>0</v>
      </c>
      <c r="M89" s="55">
        <f t="shared" si="33"/>
        <v>6170</v>
      </c>
      <c r="N89" s="7"/>
    </row>
    <row r="90" spans="1:14" ht="10.5" customHeight="1">
      <c r="A90" s="35" t="s">
        <v>101</v>
      </c>
      <c r="B90" s="36" t="s">
        <v>102</v>
      </c>
      <c r="C90" s="37">
        <v>6060</v>
      </c>
      <c r="D90" s="37">
        <v>2019</v>
      </c>
      <c r="E90" s="37">
        <v>1794</v>
      </c>
      <c r="F90" s="37"/>
      <c r="G90" s="37"/>
      <c r="H90" s="37"/>
      <c r="I90" s="37">
        <f t="shared" si="34"/>
        <v>9873</v>
      </c>
      <c r="J90" s="37"/>
      <c r="K90" s="37"/>
      <c r="L90" s="54">
        <f t="shared" si="32"/>
        <v>0</v>
      </c>
      <c r="M90" s="55">
        <f t="shared" si="33"/>
        <v>9873</v>
      </c>
      <c r="N90" s="7"/>
    </row>
    <row r="91" spans="1:14" ht="10.5" customHeight="1" thickBot="1">
      <c r="A91" s="40" t="s">
        <v>103</v>
      </c>
      <c r="B91" s="41" t="s">
        <v>104</v>
      </c>
      <c r="C91" s="42">
        <v>4863</v>
      </c>
      <c r="D91" s="42">
        <v>1586</v>
      </c>
      <c r="E91" s="42">
        <v>49</v>
      </c>
      <c r="F91" s="42"/>
      <c r="G91" s="42"/>
      <c r="H91" s="42"/>
      <c r="I91" s="42">
        <f t="shared" si="34"/>
        <v>6498</v>
      </c>
      <c r="J91" s="42"/>
      <c r="K91" s="42"/>
      <c r="L91" s="91">
        <f t="shared" si="32"/>
        <v>0</v>
      </c>
      <c r="M91" s="92">
        <f t="shared" si="33"/>
        <v>6498</v>
      </c>
      <c r="N91" s="7"/>
    </row>
    <row r="92" spans="1:14" ht="10.5" customHeight="1">
      <c r="A92" s="28" t="s">
        <v>105</v>
      </c>
      <c r="B92" s="29" t="s">
        <v>106</v>
      </c>
      <c r="C92" s="30">
        <v>780</v>
      </c>
      <c r="D92" s="30">
        <v>243</v>
      </c>
      <c r="E92" s="30">
        <v>1168</v>
      </c>
      <c r="F92" s="30"/>
      <c r="G92" s="30"/>
      <c r="H92" s="30"/>
      <c r="I92" s="30">
        <f t="shared" si="34"/>
        <v>2191</v>
      </c>
      <c r="J92" s="30"/>
      <c r="K92" s="30"/>
      <c r="L92" s="30">
        <f t="shared" si="32"/>
        <v>0</v>
      </c>
      <c r="M92" s="32">
        <f t="shared" si="33"/>
        <v>2191</v>
      </c>
      <c r="N92" s="7"/>
    </row>
    <row r="93" spans="1:14" ht="10.5" customHeight="1">
      <c r="A93" s="35"/>
      <c r="B93" s="36" t="s">
        <v>152</v>
      </c>
      <c r="C93" s="37">
        <v>32</v>
      </c>
      <c r="D93" s="37">
        <v>10</v>
      </c>
      <c r="E93" s="37">
        <v>42</v>
      </c>
      <c r="F93" s="37"/>
      <c r="G93" s="37"/>
      <c r="H93" s="37"/>
      <c r="I93" s="37">
        <f t="shared" si="34"/>
        <v>84</v>
      </c>
      <c r="J93" s="37"/>
      <c r="K93" s="37"/>
      <c r="L93" s="37">
        <f t="shared" si="32"/>
        <v>0</v>
      </c>
      <c r="M93" s="39">
        <f t="shared" si="33"/>
        <v>84</v>
      </c>
      <c r="N93" s="7"/>
    </row>
    <row r="94" spans="1:14" ht="10.5" customHeight="1" thickBot="1">
      <c r="A94" s="48"/>
      <c r="B94" s="49" t="s">
        <v>164</v>
      </c>
      <c r="C94" s="50">
        <f>SUM(C92:C93)</f>
        <v>812</v>
      </c>
      <c r="D94" s="50">
        <f aca="true" t="shared" si="35" ref="D94:M94">SUM(D92:D93)</f>
        <v>253</v>
      </c>
      <c r="E94" s="50">
        <f t="shared" si="35"/>
        <v>1210</v>
      </c>
      <c r="F94" s="50">
        <f t="shared" si="35"/>
        <v>0</v>
      </c>
      <c r="G94" s="50">
        <f t="shared" si="35"/>
        <v>0</v>
      </c>
      <c r="H94" s="50">
        <f t="shared" si="35"/>
        <v>0</v>
      </c>
      <c r="I94" s="50">
        <f t="shared" si="35"/>
        <v>2275</v>
      </c>
      <c r="J94" s="50">
        <f t="shared" si="35"/>
        <v>0</v>
      </c>
      <c r="K94" s="50">
        <f t="shared" si="35"/>
        <v>0</v>
      </c>
      <c r="L94" s="50">
        <f t="shared" si="35"/>
        <v>0</v>
      </c>
      <c r="M94" s="50">
        <f t="shared" si="35"/>
        <v>2275</v>
      </c>
      <c r="N94" s="7"/>
    </row>
    <row r="95" spans="1:14" ht="10.5" customHeight="1" thickBot="1">
      <c r="A95" s="105" t="s">
        <v>107</v>
      </c>
      <c r="B95" s="106" t="s">
        <v>108</v>
      </c>
      <c r="C95" s="91">
        <v>7952</v>
      </c>
      <c r="D95" s="91">
        <v>2685</v>
      </c>
      <c r="E95" s="91">
        <v>2481</v>
      </c>
      <c r="F95" s="91"/>
      <c r="G95" s="91"/>
      <c r="H95" s="91"/>
      <c r="I95" s="91">
        <f t="shared" si="34"/>
        <v>13118</v>
      </c>
      <c r="J95" s="91"/>
      <c r="K95" s="91"/>
      <c r="L95" s="91">
        <f>J95+K95</f>
        <v>0</v>
      </c>
      <c r="M95" s="92">
        <f>I95+L95</f>
        <v>13118</v>
      </c>
      <c r="N95" s="7"/>
    </row>
    <row r="96" spans="1:14" s="5" customFormat="1" ht="12.75">
      <c r="A96" s="56">
        <v>4</v>
      </c>
      <c r="B96" s="57" t="s">
        <v>109</v>
      </c>
      <c r="C96" s="58">
        <f>C87+C88+C89+C90+C91+C92+C95</f>
        <v>26469</v>
      </c>
      <c r="D96" s="58">
        <f aca="true" t="shared" si="36" ref="D96:M96">D87+D88+D89+D90+D91+D92+D95</f>
        <v>8862</v>
      </c>
      <c r="E96" s="58">
        <f t="shared" si="36"/>
        <v>13723</v>
      </c>
      <c r="F96" s="58">
        <f t="shared" si="36"/>
        <v>0</v>
      </c>
      <c r="G96" s="58">
        <f t="shared" si="36"/>
        <v>0</v>
      </c>
      <c r="H96" s="58">
        <f t="shared" si="36"/>
        <v>0</v>
      </c>
      <c r="I96" s="58">
        <f t="shared" si="36"/>
        <v>49054</v>
      </c>
      <c r="J96" s="58">
        <f t="shared" si="36"/>
        <v>0</v>
      </c>
      <c r="K96" s="58">
        <f t="shared" si="36"/>
        <v>0</v>
      </c>
      <c r="L96" s="58">
        <f t="shared" si="36"/>
        <v>0</v>
      </c>
      <c r="M96" s="58">
        <f t="shared" si="36"/>
        <v>49054</v>
      </c>
      <c r="N96" s="16"/>
    </row>
    <row r="97" spans="1:14" s="5" customFormat="1" ht="12.75">
      <c r="A97" s="62"/>
      <c r="B97" s="63" t="s">
        <v>138</v>
      </c>
      <c r="C97" s="64">
        <f>C93</f>
        <v>32</v>
      </c>
      <c r="D97" s="64">
        <f aca="true" t="shared" si="37" ref="D97:M97">D93</f>
        <v>10</v>
      </c>
      <c r="E97" s="64">
        <f t="shared" si="37"/>
        <v>42</v>
      </c>
      <c r="F97" s="64">
        <f t="shared" si="37"/>
        <v>0</v>
      </c>
      <c r="G97" s="64">
        <f t="shared" si="37"/>
        <v>0</v>
      </c>
      <c r="H97" s="64">
        <f t="shared" si="37"/>
        <v>0</v>
      </c>
      <c r="I97" s="64">
        <f t="shared" si="37"/>
        <v>84</v>
      </c>
      <c r="J97" s="64">
        <f t="shared" si="37"/>
        <v>0</v>
      </c>
      <c r="K97" s="64">
        <f t="shared" si="37"/>
        <v>0</v>
      </c>
      <c r="L97" s="64">
        <f t="shared" si="37"/>
        <v>0</v>
      </c>
      <c r="M97" s="64">
        <f t="shared" si="37"/>
        <v>84</v>
      </c>
      <c r="N97" s="16"/>
    </row>
    <row r="98" spans="1:14" s="5" customFormat="1" ht="13.5" thickBot="1">
      <c r="A98" s="66"/>
      <c r="B98" s="67" t="s">
        <v>165</v>
      </c>
      <c r="C98" s="68">
        <f>SUM(C96:C97)</f>
        <v>26501</v>
      </c>
      <c r="D98" s="68">
        <f aca="true" t="shared" si="38" ref="D98:M98">SUM(D96:D97)</f>
        <v>8872</v>
      </c>
      <c r="E98" s="68">
        <f t="shared" si="38"/>
        <v>13765</v>
      </c>
      <c r="F98" s="68">
        <f t="shared" si="38"/>
        <v>0</v>
      </c>
      <c r="G98" s="68">
        <f t="shared" si="38"/>
        <v>0</v>
      </c>
      <c r="H98" s="68">
        <f t="shared" si="38"/>
        <v>0</v>
      </c>
      <c r="I98" s="68">
        <f t="shared" si="38"/>
        <v>49138</v>
      </c>
      <c r="J98" s="68">
        <f t="shared" si="38"/>
        <v>0</v>
      </c>
      <c r="K98" s="68">
        <f t="shared" si="38"/>
        <v>0</v>
      </c>
      <c r="L98" s="68">
        <f t="shared" si="38"/>
        <v>0</v>
      </c>
      <c r="M98" s="68">
        <f t="shared" si="38"/>
        <v>49138</v>
      </c>
      <c r="N98" s="16"/>
    </row>
    <row r="99" spans="1:14" s="11" customFormat="1" ht="13.5" thickBot="1">
      <c r="A99" s="98">
        <v>5</v>
      </c>
      <c r="B99" s="99" t="s">
        <v>117</v>
      </c>
      <c r="C99" s="100">
        <v>9807</v>
      </c>
      <c r="D99" s="100">
        <v>3126</v>
      </c>
      <c r="E99" s="100">
        <v>2967</v>
      </c>
      <c r="F99" s="100"/>
      <c r="G99" s="100"/>
      <c r="H99" s="100"/>
      <c r="I99" s="100">
        <f t="shared" si="34"/>
        <v>15900</v>
      </c>
      <c r="J99" s="100"/>
      <c r="K99" s="100"/>
      <c r="L99" s="100">
        <f>J99+K99</f>
        <v>0</v>
      </c>
      <c r="M99" s="101">
        <f>I99+L99</f>
        <v>15900</v>
      </c>
      <c r="N99" s="12"/>
    </row>
    <row r="100" spans="1:14" s="2" customFormat="1" ht="12.75">
      <c r="A100" s="109"/>
      <c r="B100" s="110" t="s">
        <v>110</v>
      </c>
      <c r="C100" s="111">
        <f>SUM(C75,C84,C96,C99)</f>
        <v>153164</v>
      </c>
      <c r="D100" s="111">
        <f>SUM(D75,D84,D96,D99)</f>
        <v>50440</v>
      </c>
      <c r="E100" s="111">
        <f>SUM(E75,E84,E96,E99)</f>
        <v>54157</v>
      </c>
      <c r="F100" s="111">
        <f>SUM(F75,F84,F96,F99)</f>
        <v>0</v>
      </c>
      <c r="G100" s="111">
        <f>SUM(G75,G84,G96,G99)</f>
        <v>0</v>
      </c>
      <c r="H100" s="111">
        <f>SUM(H75,H84,H96,H99)</f>
        <v>0</v>
      </c>
      <c r="I100" s="111">
        <f>SUM(I75,I84,I96,I99)</f>
        <v>257761</v>
      </c>
      <c r="J100" s="111">
        <f>SUM(J75,J84,J96,J99)</f>
        <v>0</v>
      </c>
      <c r="K100" s="111">
        <f>SUM(K75,K84,K96,K99)</f>
        <v>0</v>
      </c>
      <c r="L100" s="111">
        <f>SUM(L75,L84,L96,L99)</f>
        <v>0</v>
      </c>
      <c r="M100" s="112">
        <f>I100+L100</f>
        <v>257761</v>
      </c>
      <c r="N100" s="14"/>
    </row>
    <row r="101" spans="1:14" s="2" customFormat="1" ht="12.75">
      <c r="A101" s="113"/>
      <c r="B101" s="107" t="s">
        <v>152</v>
      </c>
      <c r="C101" s="108">
        <f>C85+C97</f>
        <v>32</v>
      </c>
      <c r="D101" s="108">
        <f aca="true" t="shared" si="39" ref="D101:M101">D85+D97</f>
        <v>10</v>
      </c>
      <c r="E101" s="108">
        <f t="shared" si="39"/>
        <v>322</v>
      </c>
      <c r="F101" s="108">
        <f t="shared" si="39"/>
        <v>0</v>
      </c>
      <c r="G101" s="108">
        <f t="shared" si="39"/>
        <v>0</v>
      </c>
      <c r="H101" s="108">
        <f t="shared" si="39"/>
        <v>0</v>
      </c>
      <c r="I101" s="108">
        <f t="shared" si="39"/>
        <v>364</v>
      </c>
      <c r="J101" s="108">
        <f t="shared" si="39"/>
        <v>0</v>
      </c>
      <c r="K101" s="108">
        <f t="shared" si="39"/>
        <v>0</v>
      </c>
      <c r="L101" s="108">
        <f t="shared" si="39"/>
        <v>0</v>
      </c>
      <c r="M101" s="108">
        <f t="shared" si="39"/>
        <v>364</v>
      </c>
      <c r="N101" s="14"/>
    </row>
    <row r="102" spans="1:14" s="2" customFormat="1" ht="13.5" thickBot="1">
      <c r="A102" s="115"/>
      <c r="B102" s="116" t="s">
        <v>161</v>
      </c>
      <c r="C102" s="117">
        <f>SUM(C100:C101)</f>
        <v>153196</v>
      </c>
      <c r="D102" s="117">
        <f aca="true" t="shared" si="40" ref="D102:M102">SUM(D100:D101)</f>
        <v>50450</v>
      </c>
      <c r="E102" s="117">
        <f t="shared" si="40"/>
        <v>54479</v>
      </c>
      <c r="F102" s="117">
        <f t="shared" si="40"/>
        <v>0</v>
      </c>
      <c r="G102" s="117">
        <f t="shared" si="40"/>
        <v>0</v>
      </c>
      <c r="H102" s="117">
        <f t="shared" si="40"/>
        <v>0</v>
      </c>
      <c r="I102" s="117">
        <f t="shared" si="40"/>
        <v>258125</v>
      </c>
      <c r="J102" s="117">
        <f t="shared" si="40"/>
        <v>0</v>
      </c>
      <c r="K102" s="117">
        <f t="shared" si="40"/>
        <v>0</v>
      </c>
      <c r="L102" s="117">
        <f t="shared" si="40"/>
        <v>0</v>
      </c>
      <c r="M102" s="117">
        <f t="shared" si="40"/>
        <v>258125</v>
      </c>
      <c r="N102" s="14"/>
    </row>
    <row r="103" spans="1:14" s="5" customFormat="1" ht="12.75">
      <c r="A103" s="56"/>
      <c r="B103" s="57" t="s">
        <v>119</v>
      </c>
      <c r="C103" s="58">
        <f>SUM(C68,C100)</f>
        <v>240284</v>
      </c>
      <c r="D103" s="58">
        <f>SUM(D68,D100)</f>
        <v>78536</v>
      </c>
      <c r="E103" s="58">
        <f>SUM(E68,E100)</f>
        <v>127126</v>
      </c>
      <c r="F103" s="58">
        <f>SUM(F68,F100)</f>
        <v>5851</v>
      </c>
      <c r="G103" s="58">
        <f>SUM(G68,G100)</f>
        <v>5880</v>
      </c>
      <c r="H103" s="58">
        <f>SUM(H68,H100)</f>
        <v>6960</v>
      </c>
      <c r="I103" s="58">
        <f>SUM(I68,I100)</f>
        <v>464637</v>
      </c>
      <c r="J103" s="58">
        <f>SUM(J68,J100)</f>
        <v>25333</v>
      </c>
      <c r="K103" s="58">
        <f>SUM(K68,K100)</f>
        <v>10500</v>
      </c>
      <c r="L103" s="58">
        <f>SUM(L68,L100)</f>
        <v>35833</v>
      </c>
      <c r="M103" s="59">
        <f>SUM(M68,M100)</f>
        <v>500470</v>
      </c>
      <c r="N103" s="16"/>
    </row>
    <row r="104" spans="1:14" s="5" customFormat="1" ht="12.75">
      <c r="A104" s="62"/>
      <c r="B104" s="63" t="s">
        <v>138</v>
      </c>
      <c r="C104" s="64">
        <f>C69+C101</f>
        <v>225</v>
      </c>
      <c r="D104" s="64">
        <f>D69+D101</f>
        <v>47</v>
      </c>
      <c r="E104" s="64">
        <f>E69+E101</f>
        <v>485</v>
      </c>
      <c r="F104" s="64">
        <f>F69+F101</f>
        <v>7313</v>
      </c>
      <c r="G104" s="64">
        <f>G69+G101</f>
        <v>310</v>
      </c>
      <c r="H104" s="64">
        <f>H69+H101</f>
        <v>101</v>
      </c>
      <c r="I104" s="64">
        <f>I69+I101</f>
        <v>8481</v>
      </c>
      <c r="J104" s="64">
        <f>J69+J101</f>
        <v>0</v>
      </c>
      <c r="K104" s="64">
        <f>K69+K101</f>
        <v>355</v>
      </c>
      <c r="L104" s="64">
        <f>L69+L101</f>
        <v>355</v>
      </c>
      <c r="M104" s="64">
        <f>M69+M101</f>
        <v>8836</v>
      </c>
      <c r="N104" s="16"/>
    </row>
    <row r="105" spans="1:14" s="5" customFormat="1" ht="13.5" thickBot="1">
      <c r="A105" s="66"/>
      <c r="B105" s="67" t="s">
        <v>162</v>
      </c>
      <c r="C105" s="68">
        <f>SUM(C103:C104)</f>
        <v>240509</v>
      </c>
      <c r="D105" s="68">
        <f aca="true" t="shared" si="41" ref="D105:M105">SUM(D103:D104)</f>
        <v>78583</v>
      </c>
      <c r="E105" s="68">
        <f t="shared" si="41"/>
        <v>127611</v>
      </c>
      <c r="F105" s="68">
        <f t="shared" si="41"/>
        <v>13164</v>
      </c>
      <c r="G105" s="68">
        <f t="shared" si="41"/>
        <v>6190</v>
      </c>
      <c r="H105" s="68">
        <f t="shared" si="41"/>
        <v>7061</v>
      </c>
      <c r="I105" s="68">
        <f t="shared" si="41"/>
        <v>473118</v>
      </c>
      <c r="J105" s="68">
        <f t="shared" si="41"/>
        <v>25333</v>
      </c>
      <c r="K105" s="68">
        <f t="shared" si="41"/>
        <v>10855</v>
      </c>
      <c r="L105" s="68">
        <f t="shared" si="41"/>
        <v>36188</v>
      </c>
      <c r="M105" s="68">
        <f t="shared" si="41"/>
        <v>509306</v>
      </c>
      <c r="N105" s="16"/>
    </row>
    <row r="106" spans="1:14" s="3" customFormat="1" ht="10.5" customHeight="1">
      <c r="A106" s="52" t="s">
        <v>111</v>
      </c>
      <c r="B106" s="53" t="s">
        <v>112</v>
      </c>
      <c r="C106" s="54">
        <v>12821</v>
      </c>
      <c r="D106" s="54">
        <v>4284</v>
      </c>
      <c r="E106" s="54">
        <v>16418</v>
      </c>
      <c r="F106" s="54"/>
      <c r="G106" s="54"/>
      <c r="H106" s="54"/>
      <c r="I106" s="54">
        <f t="shared" si="34"/>
        <v>33523</v>
      </c>
      <c r="J106" s="54"/>
      <c r="K106" s="54"/>
      <c r="L106" s="54">
        <f>J106+K106</f>
        <v>0</v>
      </c>
      <c r="M106" s="55">
        <f>I106+L106</f>
        <v>33523</v>
      </c>
      <c r="N106" s="7"/>
    </row>
    <row r="107" spans="1:14" ht="10.5" customHeight="1" thickBot="1">
      <c r="A107" s="40" t="s">
        <v>113</v>
      </c>
      <c r="B107" s="41" t="s">
        <v>114</v>
      </c>
      <c r="C107" s="42">
        <v>6589</v>
      </c>
      <c r="D107" s="42">
        <v>2257</v>
      </c>
      <c r="E107" s="42">
        <v>3733</v>
      </c>
      <c r="F107" s="42"/>
      <c r="G107" s="42"/>
      <c r="H107" s="42"/>
      <c r="I107" s="42">
        <f t="shared" si="34"/>
        <v>12579</v>
      </c>
      <c r="J107" s="42"/>
      <c r="K107" s="42"/>
      <c r="L107" s="91">
        <f>J107+K107</f>
        <v>0</v>
      </c>
      <c r="M107" s="92">
        <f>I107+L107</f>
        <v>12579</v>
      </c>
      <c r="N107" s="14"/>
    </row>
    <row r="108" spans="1:14" s="5" customFormat="1" ht="13.5" thickBot="1">
      <c r="A108" s="83">
        <v>6</v>
      </c>
      <c r="B108" s="84" t="s">
        <v>118</v>
      </c>
      <c r="C108" s="85">
        <f aca="true" t="shared" si="42" ref="C108:H108">SUM(C106:C107)</f>
        <v>19410</v>
      </c>
      <c r="D108" s="85">
        <f t="shared" si="42"/>
        <v>6541</v>
      </c>
      <c r="E108" s="85">
        <f t="shared" si="42"/>
        <v>20151</v>
      </c>
      <c r="F108" s="85">
        <f t="shared" si="42"/>
        <v>0</v>
      </c>
      <c r="G108" s="85">
        <f t="shared" si="42"/>
        <v>0</v>
      </c>
      <c r="H108" s="85">
        <f t="shared" si="42"/>
        <v>0</v>
      </c>
      <c r="I108" s="85">
        <f t="shared" si="34"/>
        <v>46102</v>
      </c>
      <c r="J108" s="85"/>
      <c r="K108" s="85">
        <f>SUM(K106:K107)</f>
        <v>0</v>
      </c>
      <c r="L108" s="85">
        <f>J108+K108</f>
        <v>0</v>
      </c>
      <c r="M108" s="25">
        <f>I108+L108</f>
        <v>46102</v>
      </c>
      <c r="N108" s="10"/>
    </row>
    <row r="109" spans="1:14" s="11" customFormat="1" ht="12.75">
      <c r="A109" s="121"/>
      <c r="B109" s="122" t="s">
        <v>115</v>
      </c>
      <c r="C109" s="123">
        <f aca="true" t="shared" si="43" ref="C109:K109">C103+C108</f>
        <v>259694</v>
      </c>
      <c r="D109" s="123">
        <f t="shared" si="43"/>
        <v>85077</v>
      </c>
      <c r="E109" s="123">
        <f t="shared" si="43"/>
        <v>147277</v>
      </c>
      <c r="F109" s="123">
        <f t="shared" si="43"/>
        <v>5851</v>
      </c>
      <c r="G109" s="123">
        <f t="shared" si="43"/>
        <v>5880</v>
      </c>
      <c r="H109" s="123">
        <f t="shared" si="43"/>
        <v>6960</v>
      </c>
      <c r="I109" s="123">
        <f t="shared" si="43"/>
        <v>510739</v>
      </c>
      <c r="J109" s="123">
        <f t="shared" si="43"/>
        <v>25333</v>
      </c>
      <c r="K109" s="123">
        <f t="shared" si="43"/>
        <v>10500</v>
      </c>
      <c r="L109" s="123">
        <f>J109+K109</f>
        <v>35833</v>
      </c>
      <c r="M109" s="131">
        <f>I109+L109</f>
        <v>546572</v>
      </c>
      <c r="N109" s="18"/>
    </row>
    <row r="110" spans="1:14" ht="12.75">
      <c r="A110" s="132"/>
      <c r="B110" s="133" t="s">
        <v>138</v>
      </c>
      <c r="C110" s="134">
        <f>C104</f>
        <v>225</v>
      </c>
      <c r="D110" s="134">
        <f aca="true" t="shared" si="44" ref="D110:M110">D104</f>
        <v>47</v>
      </c>
      <c r="E110" s="134">
        <f t="shared" si="44"/>
        <v>485</v>
      </c>
      <c r="F110" s="134">
        <f t="shared" si="44"/>
        <v>7313</v>
      </c>
      <c r="G110" s="134">
        <f t="shared" si="44"/>
        <v>310</v>
      </c>
      <c r="H110" s="134">
        <f t="shared" si="44"/>
        <v>101</v>
      </c>
      <c r="I110" s="134">
        <f t="shared" si="44"/>
        <v>8481</v>
      </c>
      <c r="J110" s="134">
        <f t="shared" si="44"/>
        <v>0</v>
      </c>
      <c r="K110" s="134">
        <f t="shared" si="44"/>
        <v>355</v>
      </c>
      <c r="L110" s="134">
        <f t="shared" si="44"/>
        <v>355</v>
      </c>
      <c r="M110" s="134">
        <f t="shared" si="44"/>
        <v>8836</v>
      </c>
      <c r="N110" s="15"/>
    </row>
    <row r="111" spans="1:13" ht="13.5" thickBot="1">
      <c r="A111" s="135"/>
      <c r="B111" s="136" t="s">
        <v>160</v>
      </c>
      <c r="C111" s="137">
        <f>SUM(C109:C110)</f>
        <v>259919</v>
      </c>
      <c r="D111" s="137">
        <f aca="true" t="shared" si="45" ref="D111:M111">SUM(D109:D110)</f>
        <v>85124</v>
      </c>
      <c r="E111" s="137">
        <f t="shared" si="45"/>
        <v>147762</v>
      </c>
      <c r="F111" s="137">
        <f t="shared" si="45"/>
        <v>13164</v>
      </c>
      <c r="G111" s="137">
        <f t="shared" si="45"/>
        <v>6190</v>
      </c>
      <c r="H111" s="137">
        <f t="shared" si="45"/>
        <v>7061</v>
      </c>
      <c r="I111" s="137">
        <f t="shared" si="45"/>
        <v>519220</v>
      </c>
      <c r="J111" s="137">
        <f t="shared" si="45"/>
        <v>25333</v>
      </c>
      <c r="K111" s="137">
        <f t="shared" si="45"/>
        <v>10855</v>
      </c>
      <c r="L111" s="137">
        <f t="shared" si="45"/>
        <v>36188</v>
      </c>
      <c r="M111" s="138">
        <f t="shared" si="45"/>
        <v>555408</v>
      </c>
    </row>
    <row r="112" spans="1:13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3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102"/>
    </row>
    <row r="114" spans="1:13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1:13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3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1:13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1:13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1:13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1:13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1:13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1:13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1:13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1:13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1:13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1:13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1:13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1:13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1:13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1:13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1:13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1:13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1:13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1:13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1:13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1:13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1:13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1:13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1:13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1:13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1:13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1:13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1:13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1:13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1:13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1:13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1:13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1:13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1:13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1:13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1:13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</row>
    <row r="160" spans="1:13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1:13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1:13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</row>
    <row r="163" spans="1:13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</row>
    <row r="164" spans="1:13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1:13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</row>
    <row r="166" spans="1:13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</row>
    <row r="167" spans="1:13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1:13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</row>
    <row r="169" spans="1:13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</row>
    <row r="170" spans="1:13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</row>
    <row r="171" spans="1:13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</row>
    <row r="172" spans="1:13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</row>
    <row r="173" spans="1:13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</row>
    <row r="174" spans="1:13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</row>
    <row r="175" spans="1:13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</row>
    <row r="176" spans="1:13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</row>
    <row r="177" spans="1:13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</row>
    <row r="178" spans="1:13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3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</row>
    <row r="180" spans="1:13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</row>
    <row r="181" spans="1:13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</row>
    <row r="182" spans="1:13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</row>
    <row r="183" spans="1:13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</row>
    <row r="184" spans="1:13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</row>
    <row r="185" spans="1:13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</row>
    <row r="186" spans="1:13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</row>
    <row r="187" spans="1:13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1:13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</row>
    <row r="189" spans="1:13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</row>
    <row r="190" spans="1:13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</row>
    <row r="191" spans="1:13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1:13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</row>
    <row r="193" spans="1:13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</row>
    <row r="194" spans="1:13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1:13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</row>
    <row r="196" spans="1:13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</row>
    <row r="197" spans="1:13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1:13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</row>
    <row r="199" spans="1:13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</row>
    <row r="200" spans="1:13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1:13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</row>
    <row r="202" spans="1:13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</row>
    <row r="203" spans="1:13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1:13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1:13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</row>
    <row r="206" spans="1:13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</row>
    <row r="207" spans="1:13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</row>
    <row r="208" spans="1:13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</row>
    <row r="209" spans="1:13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</row>
    <row r="210" spans="1:13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</row>
    <row r="211" spans="1:13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</row>
    <row r="212" spans="1:13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</row>
    <row r="213" spans="1:13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</row>
    <row r="214" spans="1:13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</row>
    <row r="215" spans="1:13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</row>
    <row r="216" spans="1:13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</row>
    <row r="217" spans="1:13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</row>
    <row r="218" spans="1:13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</row>
    <row r="219" spans="1:13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</row>
    <row r="220" spans="1:13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</row>
    <row r="221" spans="1:13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</row>
    <row r="222" spans="1:13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3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</row>
    <row r="224" spans="1:13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</row>
    <row r="225" spans="1:13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</row>
    <row r="226" spans="1:13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</row>
    <row r="227" spans="1:13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1:13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</row>
    <row r="229" spans="1:13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</row>
    <row r="230" spans="1:13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1:13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1:13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1:13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1:13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</row>
    <row r="235" spans="1:13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1:13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1:13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1:13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</row>
    <row r="239" spans="1:13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</row>
    <row r="240" spans="1:13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</row>
    <row r="241" spans="1:13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</row>
    <row r="242" spans="1:13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</row>
    <row r="243" spans="1:13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</row>
    <row r="244" spans="1:13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</row>
    <row r="245" spans="1:13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</row>
    <row r="246" spans="1:13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</row>
    <row r="247" spans="1:13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1:13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</row>
    <row r="249" spans="1:13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</row>
    <row r="250" spans="1:13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</row>
    <row r="251" spans="1:13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1:13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</row>
    <row r="253" spans="1:13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1:13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</row>
    <row r="255" spans="1:13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</row>
    <row r="256" spans="1:13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1:13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1:13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1:13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</row>
    <row r="260" spans="1:13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1:13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</row>
    <row r="262" spans="1:13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</row>
    <row r="263" spans="1:13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1:13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</row>
    <row r="265" spans="1:13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</row>
    <row r="266" spans="1:13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</row>
    <row r="267" spans="1:13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</row>
    <row r="268" spans="1:13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</row>
    <row r="269" spans="1:13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</row>
    <row r="270" spans="1:13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</row>
    <row r="271" spans="1:13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</row>
    <row r="272" spans="1:13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</row>
    <row r="273" spans="1:13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</row>
    <row r="274" spans="1:13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</row>
    <row r="275" spans="1:13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</row>
    <row r="276" spans="1:13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</row>
    <row r="277" spans="1:13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</row>
    <row r="278" spans="1:13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</row>
    <row r="279" spans="1:13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</row>
    <row r="280" spans="1:13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</row>
    <row r="281" spans="1:13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</row>
    <row r="282" spans="1:13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</row>
    <row r="283" spans="1:13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</row>
    <row r="284" spans="1:13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</row>
    <row r="285" spans="1:13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</row>
    <row r="286" spans="1:13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</row>
    <row r="287" spans="1:13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</row>
    <row r="288" spans="1:13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</row>
    <row r="289" spans="1:13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</row>
    <row r="290" spans="1:13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</row>
    <row r="291" spans="1:13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</row>
    <row r="292" spans="1:13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</row>
    <row r="293" spans="1:13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</row>
    <row r="294" spans="1:13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</row>
    <row r="295" spans="1:13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</row>
    <row r="296" spans="1:13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</row>
    <row r="297" spans="1:13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</row>
    <row r="298" spans="1:13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</row>
    <row r="299" spans="1:13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</row>
    <row r="300" spans="1:13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</row>
    <row r="301" spans="1:13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</row>
    <row r="302" spans="1:13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</row>
    <row r="303" spans="1:13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</row>
    <row r="304" spans="1:13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</row>
    <row r="305" spans="1:13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</row>
    <row r="306" spans="1:13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</row>
    <row r="307" spans="1:13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</row>
    <row r="308" spans="1:13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</row>
    <row r="309" spans="1:13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</row>
    <row r="310" spans="1:13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</row>
    <row r="311" spans="1:13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</row>
    <row r="312" spans="1:13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</row>
    <row r="313" spans="1:13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</row>
    <row r="314" spans="1:13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</row>
    <row r="315" spans="1:13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</row>
    <row r="316" spans="1:13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</row>
    <row r="317" spans="1:13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</row>
    <row r="318" spans="1:13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</row>
    <row r="319" spans="1:13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</row>
    <row r="320" spans="1:13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</row>
    <row r="321" spans="1:13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</row>
    <row r="322" spans="1:13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</row>
    <row r="323" spans="1:13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</row>
    <row r="324" spans="1:13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</row>
    <row r="325" spans="1:13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</row>
    <row r="326" spans="1:13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</row>
    <row r="327" spans="1:13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</row>
    <row r="328" spans="1:13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</row>
    <row r="329" spans="1:13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</row>
    <row r="330" spans="1:13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</row>
    <row r="331" spans="1:13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</row>
    <row r="332" spans="1:13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</row>
    <row r="333" spans="1:13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</row>
    <row r="334" spans="1:13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</row>
    <row r="335" spans="1:13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</row>
    <row r="336" spans="1:13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</row>
    <row r="337" spans="1:13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</row>
    <row r="338" spans="1:13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</row>
    <row r="339" spans="1:13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</row>
    <row r="340" spans="1:13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</row>
    <row r="341" spans="1:13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</row>
    <row r="342" spans="1:13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</row>
    <row r="343" spans="1:13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</row>
    <row r="344" spans="1:13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</row>
    <row r="345" spans="1:13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</row>
    <row r="346" spans="1:13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</row>
    <row r="347" spans="1:13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</row>
    <row r="348" spans="1:13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</row>
    <row r="349" spans="1:13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</row>
    <row r="350" spans="1:13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</row>
    <row r="351" spans="1:13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</row>
    <row r="352" spans="1:13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</row>
    <row r="353" spans="1:13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</row>
    <row r="354" spans="1:13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</row>
    <row r="355" spans="1:13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</row>
    <row r="356" spans="1:13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</row>
    <row r="357" spans="1:13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</row>
    <row r="358" spans="1:13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</row>
    <row r="359" spans="1:13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</row>
    <row r="360" spans="1:13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</row>
    <row r="361" spans="1:13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</row>
    <row r="362" spans="1:13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</row>
    <row r="363" spans="1:13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</row>
    <row r="364" spans="1:13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</row>
    <row r="365" spans="1:13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</row>
    <row r="366" spans="1:13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</row>
    <row r="367" spans="1:13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</row>
    <row r="368" spans="1:13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</row>
    <row r="369" spans="1:13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</row>
    <row r="370" spans="1:13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</row>
    <row r="371" spans="1:13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</row>
    <row r="372" spans="1:13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</row>
    <row r="373" spans="1:13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</row>
    <row r="374" spans="1:13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</row>
    <row r="375" spans="1:13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</row>
    <row r="376" spans="1:13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</row>
    <row r="377" spans="1:13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</row>
    <row r="378" spans="1:13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</row>
    <row r="379" spans="1:13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</row>
    <row r="380" spans="1:13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</row>
    <row r="381" spans="1:13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</row>
    <row r="382" spans="1:13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</row>
    <row r="383" spans="1:13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</row>
    <row r="384" spans="1:13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</row>
    <row r="385" spans="1:13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</row>
    <row r="386" spans="1:13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</row>
    <row r="387" spans="1:13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</row>
    <row r="388" spans="1:13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</row>
    <row r="389" spans="1:13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</row>
    <row r="390" spans="1:13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</row>
    <row r="391" spans="1:13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</row>
    <row r="392" spans="1:13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</row>
    <row r="393" spans="1:13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</row>
    <row r="394" spans="1:13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</row>
    <row r="395" spans="1:13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</row>
    <row r="396" spans="1:13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</row>
    <row r="397" spans="1:13" ht="12.7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</row>
    <row r="398" spans="1:13" ht="12.7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</row>
    <row r="399" spans="1:13" ht="12.7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</row>
    <row r="400" spans="1:13" ht="12.7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</row>
    <row r="401" spans="1:13" ht="12.7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</row>
    <row r="402" spans="1:13" ht="12.7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</row>
    <row r="403" spans="1:13" ht="12.7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</row>
    <row r="404" spans="1:13" ht="12.7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</row>
    <row r="405" spans="1:13" ht="12.7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</row>
    <row r="406" spans="1:13" ht="12.7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</row>
    <row r="407" spans="1:13" ht="12.7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</row>
    <row r="408" spans="1:13" ht="12.7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</row>
    <row r="409" spans="1:13" ht="12.7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</row>
    <row r="410" spans="1:13" ht="12.7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</row>
    <row r="411" spans="1:13" ht="12.7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</row>
    <row r="412" spans="1:13" ht="12.7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</row>
    <row r="413" spans="1:13" ht="12.7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</row>
    <row r="414" spans="1:13" ht="12.7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</row>
    <row r="415" spans="1:13" ht="12.7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</row>
    <row r="416" spans="1:13" ht="12.7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</row>
    <row r="417" spans="1:13" ht="12.7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</row>
    <row r="418" spans="1:13" ht="12.7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</row>
    <row r="419" spans="1:13" ht="12.7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</row>
    <row r="420" spans="1:13" ht="12.7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</row>
    <row r="421" spans="1:13" ht="12.7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</row>
    <row r="422" spans="1:13" ht="12.75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</row>
    <row r="423" spans="1:13" ht="12.75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</row>
    <row r="424" spans="1:13" ht="12.75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</row>
    <row r="425" spans="1:13" ht="12.75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</row>
    <row r="426" spans="1:13" ht="12.75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</row>
    <row r="427" spans="1:13" ht="12.75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</row>
    <row r="428" spans="1:13" ht="12.75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</row>
    <row r="429" spans="1:13" ht="12.75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</row>
    <row r="430" spans="1:13" ht="12.75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</row>
    <row r="431" spans="1:13" ht="12.75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</row>
    <row r="432" spans="1:13" ht="12.75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</row>
    <row r="433" spans="1:13" ht="12.75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</row>
    <row r="434" spans="1:13" ht="12.75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</row>
    <row r="435" spans="1:13" ht="12.75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</row>
    <row r="436" spans="1:13" ht="12.75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</row>
    <row r="437" spans="1:13" ht="12.75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</row>
    <row r="438" spans="1:13" ht="12.75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</row>
    <row r="439" spans="1:13" ht="12.75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</row>
    <row r="440" spans="1:13" ht="12.75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</row>
    <row r="441" spans="1:13" ht="12.75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</row>
    <row r="442" spans="1:13" ht="12.75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</row>
    <row r="443" spans="1:13" ht="12.75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</row>
    <row r="444" spans="1:13" ht="12.75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</row>
    <row r="445" spans="1:13" ht="12.75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</row>
    <row r="446" spans="1:13" ht="12.75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</row>
    <row r="447" spans="1:13" ht="12.75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</row>
    <row r="448" spans="1:13" ht="12.75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</row>
    <row r="449" spans="1:13" ht="12.75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</row>
    <row r="450" spans="1:13" ht="12.75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</row>
    <row r="451" spans="1:13" ht="12.75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</row>
    <row r="452" spans="1:13" ht="12.75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</row>
    <row r="453" spans="1:13" ht="12.75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</row>
    <row r="454" spans="1:13" ht="12.75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</row>
    <row r="455" spans="1:13" ht="12.75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</row>
    <row r="456" spans="1:13" ht="12.75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</row>
    <row r="457" spans="1:13" ht="12.75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</row>
    <row r="458" spans="1:13" ht="12.75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</row>
    <row r="459" spans="1:13" ht="12.75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</row>
    <row r="460" spans="1:13" ht="12.75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</row>
    <row r="461" spans="1:13" ht="12.75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</row>
    <row r="462" spans="1:13" ht="12.75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</row>
    <row r="463" spans="1:13" ht="12.75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</row>
    <row r="464" spans="1:13" ht="12.75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</row>
    <row r="465" spans="1:13" ht="12.75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</row>
    <row r="466" spans="1:13" ht="12.75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</row>
    <row r="467" spans="1:13" ht="12.75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</row>
    <row r="468" spans="1:13" ht="12.75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</row>
    <row r="469" spans="1:13" ht="12.75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</row>
    <row r="470" spans="1:13" ht="12.75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</row>
    <row r="471" spans="1:13" ht="12.75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</row>
    <row r="472" spans="1:13" ht="12.75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</row>
    <row r="473" spans="1:13" ht="12.75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</row>
    <row r="474" spans="1:13" ht="12.75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</row>
    <row r="475" spans="1:13" ht="12.75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</row>
    <row r="476" spans="1:13" ht="12.75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</row>
    <row r="477" spans="1:13" ht="12.75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</row>
    <row r="478" spans="1:13" ht="12.75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</row>
    <row r="479" spans="1:13" ht="12.75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</row>
    <row r="480" spans="1:13" ht="12.75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</row>
    <row r="481" spans="1:13" ht="12.75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</row>
    <row r="482" spans="1:13" ht="12.75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</row>
    <row r="483" spans="1:13" ht="12.75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</row>
    <row r="484" spans="1:13" ht="12.75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</row>
    <row r="485" spans="1:13" ht="12.75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</row>
    <row r="486" spans="1:13" ht="12.75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</row>
    <row r="487" spans="1:13" ht="12.75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</row>
    <row r="488" spans="1:13" ht="12.75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</row>
    <row r="489" spans="1:13" ht="12.75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</row>
    <row r="490" spans="1:13" ht="12.75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</row>
    <row r="491" spans="1:13" ht="12.75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</row>
    <row r="492" spans="1:13" ht="12.75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</row>
    <row r="493" spans="1:13" ht="12.75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</row>
    <row r="494" spans="1:13" ht="12.75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</row>
    <row r="495" spans="1:13" ht="12.75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</row>
    <row r="496" spans="1:13" ht="12.75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</row>
    <row r="497" spans="1:13" ht="12.75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</row>
    <row r="498" spans="1:13" ht="12.75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</row>
    <row r="499" spans="1:13" ht="12.75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</row>
    <row r="500" spans="1:13" ht="12.75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</row>
    <row r="501" spans="1:13" ht="12.75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</row>
    <row r="502" spans="1:13" ht="12.75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</row>
    <row r="503" spans="1:13" ht="12.75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</row>
    <row r="504" spans="1:13" ht="12.75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</row>
    <row r="505" spans="1:13" ht="12.75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</row>
    <row r="506" spans="1:13" ht="12.75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</row>
    <row r="507" spans="1:13" ht="12.75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</row>
    <row r="508" spans="1:13" ht="12.75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</row>
    <row r="509" spans="1:13" ht="12.75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</row>
    <row r="510" spans="1:13" ht="12.75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</row>
    <row r="511" spans="1:13" ht="12.75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</row>
    <row r="512" spans="1:13" ht="12.75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</row>
    <row r="513" spans="1:13" ht="12.75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</row>
    <row r="514" spans="1:13" ht="12.75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</row>
    <row r="515" spans="1:13" ht="12.75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</row>
    <row r="516" spans="1:13" ht="12.75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</row>
    <row r="517" spans="1:13" ht="12.75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</row>
    <row r="518" spans="1:13" ht="12.75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</row>
    <row r="519" spans="1:13" ht="12.75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</row>
    <row r="520" spans="1:13" ht="12.75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</row>
    <row r="521" spans="1:13" ht="12.75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</row>
    <row r="522" spans="1:13" ht="12.75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</row>
    <row r="523" spans="1:13" ht="12.75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</row>
    <row r="524" spans="1:13" ht="12.75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</row>
    <row r="525" spans="1:13" ht="12.75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</row>
    <row r="526" spans="1:13" ht="12.75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</row>
    <row r="527" spans="1:13" ht="12.75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</row>
    <row r="528" spans="1:13" ht="12.75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</row>
    <row r="529" spans="1:13" ht="12.75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</row>
    <row r="530" spans="1:13" ht="12.75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</row>
    <row r="531" spans="1:13" ht="12.75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</row>
    <row r="532" spans="1:13" ht="12.75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</row>
    <row r="533" spans="1:13" ht="12.75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</row>
    <row r="534" spans="1:13" ht="12.75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</row>
    <row r="535" spans="1:13" ht="12.75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</row>
    <row r="536" spans="1:13" ht="12.75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</row>
    <row r="537" spans="1:13" ht="12.75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</row>
    <row r="538" spans="1:13" ht="12.75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</row>
    <row r="539" spans="1:13" ht="12.75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</row>
    <row r="540" spans="1:13" ht="12.75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</row>
    <row r="541" spans="1:13" ht="12.75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</row>
    <row r="542" spans="1:13" ht="12.75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</row>
    <row r="543" spans="1:13" ht="12.75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</row>
    <row r="544" spans="1:13" ht="12.75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</row>
    <row r="545" spans="1:13" ht="12.75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</row>
    <row r="546" spans="1:13" ht="12.75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</row>
    <row r="547" spans="1:13" ht="12.75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</row>
    <row r="548" spans="1:13" ht="12.75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</row>
    <row r="549" spans="1:13" ht="12.75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</row>
    <row r="550" spans="1:13" ht="12.75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</row>
    <row r="551" spans="1:13" ht="12.75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</row>
    <row r="552" spans="1:13" ht="12.75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</row>
    <row r="553" spans="1:13" ht="12.75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</row>
    <row r="554" spans="1:13" ht="12.75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</row>
    <row r="555" spans="1:13" ht="12.75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</row>
    <row r="556" spans="1:13" ht="12.75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</row>
    <row r="557" spans="1:13" ht="12.75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</row>
    <row r="558" spans="1:13" ht="12.75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</row>
    <row r="559" spans="1:13" ht="12.75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</row>
    <row r="560" spans="1:13" ht="12.75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</row>
    <row r="561" spans="1:13" ht="12.75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</row>
    <row r="562" spans="1:13" ht="12.75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</row>
    <row r="563" spans="1:13" ht="12.75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</row>
    <row r="564" spans="1:13" ht="12.75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</row>
    <row r="565" spans="1:13" ht="12.75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</row>
    <row r="566" spans="1:13" ht="12.75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</row>
    <row r="567" spans="1:13" ht="12.75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</row>
    <row r="568" spans="1:13" ht="12.75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</row>
    <row r="569" spans="1:13" ht="12.75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</row>
    <row r="570" spans="1:13" ht="12.75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</row>
    <row r="571" spans="1:13" ht="12.75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</row>
    <row r="572" spans="1:13" ht="12.75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</row>
    <row r="573" spans="1:13" ht="12.75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</row>
    <row r="574" spans="1:13" ht="12.75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</row>
    <row r="575" spans="1:13" ht="12.75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</row>
    <row r="576" spans="1:13" ht="12.75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</row>
    <row r="577" spans="1:13" ht="12.75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</row>
    <row r="578" spans="1:13" ht="12.75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</row>
    <row r="579" spans="1:13" ht="12.75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</row>
    <row r="580" spans="1:13" ht="12.75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</row>
    <row r="581" spans="1:13" ht="12.75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</row>
    <row r="582" spans="1:13" ht="12.75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</row>
    <row r="583" spans="1:13" ht="12.75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</row>
    <row r="584" spans="1:13" ht="12.75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</row>
    <row r="585" spans="1:13" ht="12.75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</row>
    <row r="586" spans="1:13" ht="12.75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</row>
    <row r="587" spans="1:13" ht="12.75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</row>
    <row r="588" spans="1:13" ht="12.75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</row>
    <row r="589" spans="1:13" ht="12.75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</row>
    <row r="590" spans="1:13" ht="12.75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</row>
    <row r="591" spans="1:13" ht="12.75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</row>
    <row r="592" spans="1:13" ht="12.75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</row>
    <row r="593" spans="1:13" ht="12.75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</row>
    <row r="594" spans="1:13" ht="12.75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</row>
    <row r="595" spans="1:13" ht="12.75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</row>
    <row r="596" spans="1:13" ht="12.75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</row>
    <row r="597" spans="1:13" ht="12.75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</row>
    <row r="598" spans="1:13" ht="12.75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</row>
    <row r="599" spans="1:13" ht="12.75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</row>
    <row r="600" spans="1:13" ht="12.75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</row>
    <row r="601" spans="1:13" ht="12.75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</row>
    <row r="602" spans="1:13" ht="12.75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</row>
    <row r="603" spans="1:13" ht="12.75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</row>
    <row r="604" spans="1:13" ht="12.75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</row>
    <row r="605" spans="1:13" ht="12.75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</row>
    <row r="606" spans="1:13" ht="12.75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</row>
    <row r="607" spans="1:13" ht="12.75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</row>
    <row r="608" spans="1:13" ht="12.75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</row>
    <row r="609" spans="1:13" ht="12.75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</row>
    <row r="610" spans="1:13" ht="12.75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</row>
    <row r="611" spans="1:13" ht="12.75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</row>
    <row r="612" spans="1:13" ht="12.75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</row>
    <row r="613" spans="1:13" ht="12.75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</row>
    <row r="614" spans="1:13" ht="12.75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</row>
    <row r="615" spans="1:13" ht="12.75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</row>
    <row r="616" spans="1:13" ht="12.75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</row>
    <row r="617" spans="1:13" ht="12.75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</row>
    <row r="618" spans="1:13" ht="12.75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</row>
    <row r="619" spans="1:13" ht="12.75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</row>
    <row r="620" spans="1:13" ht="12.75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</row>
    <row r="621" spans="1:13" ht="12.75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</row>
    <row r="622" spans="1:13" ht="12.75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</row>
    <row r="623" spans="1:13" ht="12.75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</row>
    <row r="624" spans="1:13" ht="12.75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</row>
    <row r="625" spans="1:13" ht="12.75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</row>
    <row r="626" spans="1:13" ht="12.75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</row>
    <row r="627" spans="1:13" ht="12.75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</row>
    <row r="628" spans="1:13" ht="12.75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</row>
    <row r="629" spans="1:13" ht="12.75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</row>
    <row r="630" spans="1:13" ht="12.75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</row>
    <row r="631" spans="1:13" ht="12.75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</row>
    <row r="632" spans="1:13" ht="12.75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</row>
    <row r="633" spans="1:13" ht="12.75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</row>
    <row r="634" spans="1:13" ht="12.75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</row>
    <row r="635" spans="1:13" ht="12.75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</row>
    <row r="636" spans="1:13" ht="12.75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</row>
    <row r="637" spans="1:13" ht="12.75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</row>
    <row r="638" spans="1:13" ht="12.75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</row>
    <row r="639" spans="1:13" ht="12.75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</row>
    <row r="640" spans="1:13" ht="12.75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</row>
    <row r="641" spans="1:13" ht="12.75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</row>
    <row r="642" spans="1:13" ht="12.75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</row>
    <row r="643" spans="1:13" ht="12.75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</row>
    <row r="644" spans="1:13" ht="12.75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</row>
    <row r="645" spans="1:13" ht="12.75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</row>
    <row r="646" spans="1:13" ht="12.75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</row>
    <row r="647" spans="1:13" ht="12.75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</row>
    <row r="648" spans="1:13" ht="12.75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</row>
    <row r="649" spans="1:13" ht="12.75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</row>
    <row r="650" spans="1:13" ht="12.75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</row>
    <row r="651" spans="1:13" ht="12.75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</row>
    <row r="652" spans="1:13" ht="12.75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</row>
    <row r="653" spans="1:13" ht="12.75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</row>
    <row r="654" spans="1:13" ht="12.75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</row>
    <row r="655" spans="1:13" ht="12.75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</row>
    <row r="656" spans="1:13" ht="12.75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</row>
    <row r="657" spans="1:13" ht="12.75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</row>
    <row r="658" spans="1:13" ht="12.75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</row>
    <row r="659" spans="1:13" ht="12.75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</row>
    <row r="660" spans="1:13" ht="12.75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</row>
    <row r="661" spans="1:13" ht="12.75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</row>
    <row r="662" spans="1:13" ht="12.75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</row>
    <row r="663" spans="1:13" ht="12.75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</row>
    <row r="664" spans="1:13" ht="12.75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</row>
    <row r="665" spans="1:13" ht="12.75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</row>
    <row r="666" spans="1:13" ht="12.75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</row>
    <row r="667" spans="1:13" ht="12.75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</row>
    <row r="668" spans="1:13" ht="12.75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</row>
    <row r="669" spans="1:13" ht="12.75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</row>
    <row r="670" spans="1:13" ht="12.75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</row>
    <row r="671" spans="1:13" ht="12.75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</row>
    <row r="672" spans="1:13" ht="12.75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</row>
    <row r="673" spans="1:13" ht="12.75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</row>
    <row r="674" spans="1:13" ht="12.75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</row>
    <row r="675" spans="1:13" ht="12.75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</row>
    <row r="676" spans="1:13" ht="12.75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</row>
    <row r="677" spans="1:13" ht="12.75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</row>
    <row r="678" spans="1:13" ht="12.75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</row>
    <row r="679" spans="1:13" ht="12.75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</row>
    <row r="680" spans="1:13" ht="12.75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</row>
    <row r="681" spans="1:13" ht="12.75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</row>
    <row r="682" spans="1:13" ht="12.75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</row>
    <row r="683" spans="1:13" ht="12.75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</row>
    <row r="684" spans="1:13" ht="12.75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</row>
    <row r="685" spans="1:13" ht="12.75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</row>
    <row r="686" spans="1:13" ht="12.75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</row>
    <row r="687" spans="1:13" ht="12.75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</row>
    <row r="688" spans="1:13" ht="12.75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</row>
    <row r="689" spans="1:13" ht="12.75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</row>
    <row r="690" spans="1:13" ht="12.75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</row>
    <row r="691" spans="1:13" ht="12.75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</row>
    <row r="692" spans="1:13" ht="12.75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</row>
    <row r="693" spans="1:13" ht="12.75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</row>
    <row r="694" spans="1:13" ht="12.75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</row>
    <row r="695" spans="1:13" ht="12.75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</row>
    <row r="696" spans="1:13" ht="12.75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</row>
    <row r="697" spans="1:13" ht="12.75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</row>
    <row r="698" spans="1:13" ht="12.75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</row>
    <row r="699" spans="1:13" ht="12.75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</row>
    <row r="700" spans="1:13" ht="12.75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</row>
    <row r="701" spans="1:13" ht="12.75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</row>
    <row r="702" spans="1:13" ht="12.75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</row>
    <row r="703" spans="1:13" ht="12.75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</row>
    <row r="704" spans="1:13" ht="12.75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</row>
    <row r="705" spans="1:13" ht="12.75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</row>
    <row r="706" spans="1:13" ht="12.75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</row>
    <row r="707" spans="1:13" ht="12.75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</row>
    <row r="708" spans="1:13" ht="12.75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</row>
    <row r="709" spans="1:13" ht="12.75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</row>
    <row r="710" spans="1:13" ht="12.75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</row>
    <row r="711" spans="1:13" ht="12.75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</row>
    <row r="712" spans="1:13" ht="12.75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</row>
    <row r="713" spans="1:13" ht="12.75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</row>
    <row r="714" spans="1:13" ht="12.75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</row>
    <row r="715" spans="1:13" ht="12.75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</row>
    <row r="716" spans="1:13" ht="12.75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</row>
    <row r="717" spans="1:13" ht="12.75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</row>
    <row r="718" spans="1:13" ht="12.75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</row>
    <row r="719" spans="1:13" ht="12.75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</row>
    <row r="720" spans="1:13" ht="12.75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</row>
    <row r="721" spans="1:13" ht="12.75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</row>
    <row r="722" spans="1:13" ht="12.75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</row>
    <row r="723" spans="1:13" ht="12.75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</row>
    <row r="724" spans="1:13" ht="12.75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</row>
    <row r="725" spans="1:13" ht="12.75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</row>
    <row r="726" spans="1:13" ht="12.75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</row>
    <row r="727" spans="1:13" ht="12.75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</row>
    <row r="728" spans="1:13" ht="12.75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</row>
    <row r="729" spans="1:13" ht="12.75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</row>
    <row r="730" spans="1:13" ht="12.75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</row>
    <row r="731" spans="1:13" ht="12.75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</row>
    <row r="732" spans="1:13" ht="12.75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</row>
    <row r="733" spans="1:13" ht="12.75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</row>
    <row r="734" spans="1:13" ht="12.75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</row>
    <row r="735" spans="1:13" ht="12.75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</row>
    <row r="736" spans="1:13" ht="12.75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</row>
    <row r="737" spans="1:13" ht="12.75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</row>
    <row r="738" spans="1:13" ht="12.75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</row>
    <row r="739" spans="1:13" ht="12.75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</row>
    <row r="740" spans="1:13" ht="12.75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</row>
    <row r="741" spans="1:13" ht="12.75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</row>
    <row r="742" spans="1:13" ht="12.75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</row>
    <row r="743" spans="1:13" ht="12.75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</row>
    <row r="744" spans="1:13" ht="12.75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</row>
    <row r="745" spans="1:13" ht="12.75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</row>
    <row r="746" spans="1:13" ht="12.75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</row>
    <row r="747" spans="1:13" ht="12.75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</row>
    <row r="748" spans="1:13" ht="12.75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</row>
    <row r="749" spans="1:13" ht="12.75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</row>
    <row r="750" spans="1:13" ht="12.75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</row>
    <row r="751" spans="1:13" ht="12.75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</row>
    <row r="752" spans="1:13" ht="12.75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</row>
    <row r="753" spans="1:13" ht="12.75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</row>
    <row r="754" spans="1:13" ht="12.75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</row>
    <row r="755" spans="1:13" ht="12.75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</row>
    <row r="756" spans="1:13" ht="12.75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</row>
    <row r="757" spans="1:13" ht="12.75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</row>
    <row r="758" spans="1:13" ht="12.75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</row>
    <row r="759" spans="1:13" ht="12.75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</row>
    <row r="760" spans="1:13" ht="12.75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</row>
    <row r="761" spans="1:13" ht="12.75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</row>
    <row r="762" spans="1:13" ht="12.75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</row>
    <row r="763" spans="1:13" ht="12.75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</row>
    <row r="764" spans="1:13" ht="12.75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</row>
    <row r="765" spans="1:13" ht="12.75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</row>
    <row r="766" spans="1:13" ht="12.75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</row>
    <row r="767" spans="1:13" ht="12.75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</row>
    <row r="768" spans="1:13" ht="12.75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</row>
    <row r="769" spans="1:13" ht="12.75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</row>
    <row r="770" spans="1:13" ht="12.75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</row>
    <row r="771" spans="1:13" ht="12.75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</row>
    <row r="772" spans="1:13" ht="12.75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</row>
    <row r="773" spans="1:13" ht="12.75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</row>
    <row r="774" spans="1:13" ht="12.75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</row>
    <row r="775" spans="1:13" ht="12.75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</row>
    <row r="776" spans="1:13" ht="12.75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</row>
    <row r="777" spans="1:13" ht="12.75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</row>
    <row r="778" spans="1:13" ht="12.75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</row>
    <row r="779" spans="1:13" ht="12.75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</row>
    <row r="780" spans="1:13" ht="12.75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</row>
    <row r="781" spans="1:13" ht="12.75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</row>
    <row r="782" spans="1:13" ht="12.75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</row>
    <row r="783" spans="1:13" ht="12.75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</row>
    <row r="784" spans="1:13" ht="12.75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</row>
    <row r="785" spans="1:13" ht="12.75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</row>
    <row r="786" spans="1:13" ht="12.75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</row>
    <row r="787" spans="1:13" ht="12.75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</row>
    <row r="788" spans="1:13" ht="12.75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</row>
    <row r="789" spans="1:13" ht="12.75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</row>
    <row r="790" spans="1:13" ht="12.75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</row>
    <row r="791" spans="1:13" ht="12.75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</row>
    <row r="792" spans="1:13" ht="12.75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</row>
    <row r="793" spans="1:13" ht="12.75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</row>
    <row r="794" spans="1:13" ht="12.75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</row>
    <row r="795" spans="1:13" ht="12.75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</row>
    <row r="796" spans="1:13" ht="12.75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</row>
    <row r="797" spans="1:13" ht="12.75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</row>
    <row r="798" spans="1:13" ht="12.75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</row>
    <row r="799" spans="1:13" ht="12.75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</row>
    <row r="800" spans="1:13" ht="12.75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</row>
    <row r="801" spans="1:13" ht="12.75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</row>
    <row r="802" spans="1:13" ht="12.75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</row>
    <row r="803" spans="1:13" ht="12.75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</row>
    <row r="804" spans="1:13" ht="12.75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</row>
    <row r="805" spans="1:13" ht="12.75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</row>
    <row r="806" spans="1:13" ht="12.75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</row>
    <row r="807" spans="1:13" ht="12.75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</row>
    <row r="808" spans="1:13" ht="12.75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</row>
    <row r="809" spans="1:13" ht="12.75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</row>
    <row r="810" spans="1:13" ht="12.75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</row>
    <row r="811" spans="1:13" ht="12.75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</row>
    <row r="812" spans="1:13" ht="12.75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</row>
    <row r="813" spans="1:13" ht="12.75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</row>
    <row r="814" spans="1:13" ht="12.75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</row>
    <row r="815" spans="1:13" ht="12.75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</row>
    <row r="816" spans="1:13" ht="12.75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</row>
    <row r="817" spans="1:13" ht="12.75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</row>
    <row r="818" spans="1:13" ht="12.75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</row>
    <row r="819" spans="1:13" ht="12.75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</row>
    <row r="820" spans="1:13" ht="12.75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</row>
    <row r="821" spans="1:13" ht="12.75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</row>
    <row r="822" spans="1:13" ht="12.75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</row>
    <row r="823" spans="1:13" ht="12.75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</row>
    <row r="824" spans="1:13" ht="12.75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</row>
    <row r="825" spans="1:13" ht="12.75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</row>
    <row r="826" spans="1:13" ht="12.75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</row>
    <row r="827" spans="1:13" ht="12.75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</row>
    <row r="828" spans="1:13" ht="12.75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</row>
    <row r="829" spans="1:13" ht="12.75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</row>
    <row r="830" spans="1:13" ht="12.75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</row>
    <row r="831" spans="1:13" ht="12.75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</row>
    <row r="832" spans="1:13" ht="12.75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</row>
    <row r="833" spans="1:13" ht="12.75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</row>
    <row r="834" spans="1:13" ht="12.75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</row>
    <row r="835" spans="1:13" ht="12.75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</row>
    <row r="836" spans="1:13" ht="12.75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</row>
    <row r="837" spans="1:13" ht="12.75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</row>
    <row r="838" spans="1:13" ht="12.75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</row>
    <row r="839" spans="1:13" ht="12.75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</row>
    <row r="840" spans="1:13" ht="12.75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</row>
    <row r="841" spans="1:13" ht="12.75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</row>
    <row r="842" spans="1:13" ht="12.75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</row>
    <row r="843" spans="1:13" ht="12.75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</row>
    <row r="844" spans="1:13" ht="12.75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</row>
    <row r="845" spans="1:13" ht="12.75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</row>
    <row r="846" spans="1:13" ht="12.75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</row>
    <row r="847" spans="1:13" ht="12.75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</row>
    <row r="848" spans="1:13" ht="12.75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</row>
    <row r="849" spans="1:13" ht="12.75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</row>
    <row r="850" spans="1:13" ht="12.75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</row>
    <row r="851" spans="1:13" ht="12.75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</row>
    <row r="852" spans="1:13" ht="12.75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</row>
    <row r="853" spans="1:13" ht="12.75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</row>
    <row r="854" spans="1:13" ht="12.75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</row>
    <row r="855" spans="1:13" ht="12.75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</row>
    <row r="856" spans="1:13" ht="12.75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</row>
    <row r="857" spans="1:13" ht="12.75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</row>
    <row r="858" spans="1:13" ht="12.75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</row>
    <row r="859" spans="1:13" ht="12.75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</row>
    <row r="860" spans="1:13" ht="12.75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</row>
    <row r="861" spans="1:13" ht="12.75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</row>
    <row r="862" spans="1:13" ht="12.75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</row>
    <row r="863" spans="1:13" ht="12.75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</row>
    <row r="864" spans="1:13" ht="12.75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</row>
    <row r="865" spans="1:13" ht="12.75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</row>
    <row r="866" spans="1:13" ht="12.75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</row>
    <row r="867" spans="1:13" ht="12.75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</row>
    <row r="868" spans="1:13" ht="12.75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</row>
    <row r="869" spans="1:13" ht="12.75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</row>
    <row r="870" spans="1:13" ht="12.75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</row>
    <row r="871" spans="1:13" ht="12.75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</row>
    <row r="872" spans="1:13" ht="12.75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</row>
    <row r="873" spans="1:13" ht="12.75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</row>
    <row r="874" spans="1:13" ht="12.75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</row>
    <row r="875" spans="1:13" ht="12.75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</row>
    <row r="876" spans="1:13" ht="12.75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</row>
    <row r="877" spans="1:13" ht="12.75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</row>
    <row r="878" spans="1:13" ht="12.75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</row>
    <row r="879" spans="1:13" ht="12.75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</row>
    <row r="880" spans="1:13" ht="12.75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</row>
    <row r="881" spans="1:13" ht="12.75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</row>
    <row r="882" spans="1:13" ht="12.75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</row>
    <row r="883" spans="1:13" ht="12.75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</row>
    <row r="884" spans="1:13" ht="12.75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</row>
    <row r="885" spans="1:13" ht="12.75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</row>
    <row r="886" spans="1:13" ht="12.75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</row>
    <row r="887" spans="1:13" ht="12.75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</row>
    <row r="888" spans="1:13" ht="12.75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</row>
    <row r="889" spans="1:13" ht="12.75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</row>
    <row r="890" spans="1:13" ht="12.75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</row>
    <row r="891" spans="1:13" ht="12.75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</row>
    <row r="892" spans="1:13" ht="12.75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</row>
    <row r="893" spans="1:13" ht="12.75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</row>
    <row r="894" spans="1:13" ht="12.75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</row>
    <row r="895" spans="1:13" ht="12.75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</row>
    <row r="896" spans="1:13" ht="12.75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</row>
    <row r="897" spans="1:13" ht="12.75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</row>
    <row r="898" spans="1:13" ht="12.75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</row>
    <row r="899" spans="1:13" ht="12.75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</row>
    <row r="900" spans="1:13" ht="12.75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</row>
    <row r="901" spans="1:13" ht="12.75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</row>
    <row r="902" spans="1:13" ht="12.75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</row>
    <row r="903" spans="1:13" ht="12.75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</row>
    <row r="904" spans="1:13" ht="12.75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</row>
    <row r="905" spans="1:13" ht="12.75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</row>
    <row r="906" spans="1:13" ht="12.75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</row>
    <row r="907" spans="1:13" ht="12.75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</row>
    <row r="908" spans="1:13" ht="12.75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</row>
    <row r="909" spans="1:13" ht="12.75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</row>
    <row r="910" spans="1:13" ht="12.75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</row>
    <row r="911" spans="1:13" ht="12.75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</row>
    <row r="912" spans="1:13" ht="12.75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</row>
    <row r="913" spans="1:13" ht="12.75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</row>
    <row r="914" spans="1:13" ht="12.75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</row>
    <row r="915" spans="1:13" ht="12.75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</row>
    <row r="916" spans="1:13" ht="12.75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</row>
    <row r="917" spans="1:13" ht="12.75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</row>
    <row r="918" spans="1:13" ht="12.75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</row>
    <row r="919" spans="1:13" ht="12.75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</row>
    <row r="920" spans="1:13" ht="12.75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</row>
    <row r="921" spans="1:13" ht="12.75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</row>
    <row r="922" spans="1:13" ht="12.75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</row>
    <row r="923" spans="1:13" ht="12.75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</row>
    <row r="924" spans="1:13" ht="12.75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</row>
    <row r="925" spans="1:13" ht="12.75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</row>
    <row r="926" spans="1:13" ht="12.75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</row>
    <row r="927" spans="1:13" ht="12.75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</row>
    <row r="928" spans="1:13" ht="12.75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</row>
    <row r="929" spans="1:13" ht="12.75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</row>
    <row r="930" spans="1:13" ht="12.75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</row>
    <row r="931" spans="1:13" ht="12.75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</row>
    <row r="932" spans="1:13" ht="12.75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</row>
    <row r="933" spans="1:13" ht="12.75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</row>
    <row r="934" spans="1:13" ht="12.75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</row>
    <row r="935" spans="1:13" ht="12.75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</row>
    <row r="936" spans="1:13" ht="12.75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</row>
    <row r="937" spans="1:13" ht="12.75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</row>
    <row r="938" spans="1:13" ht="12.75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</row>
    <row r="939" spans="1:13" ht="12.75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</row>
    <row r="940" spans="1:13" ht="12.75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</row>
    <row r="941" spans="1:13" ht="12.75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</row>
    <row r="942" spans="1:13" ht="12.75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</row>
    <row r="943" spans="1:13" ht="12.75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</row>
    <row r="944" spans="1:13" ht="12.75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</row>
    <row r="945" spans="1:13" ht="12.75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</row>
    <row r="946" spans="1:13" ht="12.75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</row>
    <row r="947" spans="1:13" ht="12.75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</row>
    <row r="948" spans="1:13" ht="12.75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</row>
    <row r="949" spans="1:13" ht="12.75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</row>
    <row r="950" spans="1:13" ht="12.75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</row>
    <row r="951" spans="1:13" ht="12.75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</row>
    <row r="952" spans="1:13" ht="12.75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</row>
    <row r="953" spans="1:13" ht="12.75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</row>
    <row r="954" spans="1:13" ht="12.75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</row>
    <row r="955" spans="1:13" ht="12.75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</row>
    <row r="956" spans="1:13" ht="12.75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</row>
    <row r="957" spans="1:13" ht="12.75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</row>
    <row r="958" spans="1:13" ht="12.75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</row>
    <row r="959" spans="1:13" ht="12.75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</row>
    <row r="960" spans="1:13" ht="12.75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</row>
    <row r="961" spans="1:13" ht="12.75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</row>
    <row r="962" spans="1:13" ht="12.75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</row>
    <row r="963" spans="1:13" ht="12.75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</row>
    <row r="964" spans="1:13" ht="12.75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</row>
    <row r="965" spans="1:13" ht="12.75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</row>
    <row r="966" spans="1:13" ht="12.75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</row>
    <row r="967" spans="1:13" ht="12.75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</row>
    <row r="968" spans="1:13" ht="12.75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</row>
    <row r="969" spans="1:13" ht="12.75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</row>
    <row r="970" spans="1:13" ht="12.75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</row>
    <row r="971" spans="1:13" ht="12.75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</row>
    <row r="972" spans="1:13" ht="12.75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</row>
    <row r="973" spans="1:13" ht="12.75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</row>
    <row r="974" spans="1:13" ht="12.75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</row>
    <row r="975" spans="1:13" ht="12.75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</row>
    <row r="976" spans="1:13" ht="12.75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</row>
    <row r="977" spans="1:13" ht="12.75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</row>
    <row r="978" spans="1:13" ht="12.75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</row>
    <row r="979" spans="1:13" ht="12.75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</row>
    <row r="980" spans="1:13" ht="12.75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</row>
    <row r="981" spans="1:13" ht="12.75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</row>
    <row r="982" spans="1:13" ht="12.75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</row>
    <row r="983" spans="1:13" ht="12.75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</row>
    <row r="984" spans="1:13" ht="12.75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</row>
    <row r="985" spans="1:13" ht="12.75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</row>
    <row r="986" spans="1:13" ht="12.75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</row>
    <row r="987" spans="1:13" ht="12.75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</row>
    <row r="988" spans="1:13" ht="12.75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</row>
    <row r="989" spans="1:13" ht="12.75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</row>
    <row r="990" spans="1:13" ht="12.75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</row>
    <row r="991" spans="1:13" ht="12.75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</row>
    <row r="992" spans="1:13" ht="12.75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</row>
    <row r="993" spans="1:13" ht="12.75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</row>
    <row r="994" spans="1:13" ht="12.75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</row>
    <row r="995" spans="1:13" ht="12.75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</row>
    <row r="996" spans="1:13" ht="12.75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</row>
    <row r="997" spans="1:13" ht="12.75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</row>
    <row r="998" spans="1:13" ht="12.75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</row>
    <row r="999" spans="1:13" ht="12.75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</row>
    <row r="1000" spans="1:13" ht="12.75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</row>
    <row r="1001" spans="1:13" ht="12.75">
      <c r="A1001" s="34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</row>
    <row r="1002" spans="1:13" ht="12.75">
      <c r="A1002" s="34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</row>
    <row r="1003" spans="1:13" ht="12.75">
      <c r="A1003" s="34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</row>
    <row r="1004" spans="1:13" ht="12.75">
      <c r="A1004" s="34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</row>
    <row r="1005" spans="1:13" ht="12.75">
      <c r="A1005" s="34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</row>
    <row r="1006" spans="1:13" ht="12.75">
      <c r="A1006" s="34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</row>
    <row r="1007" spans="1:13" ht="12.75">
      <c r="A1007" s="34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</row>
    <row r="1008" spans="1:13" ht="12.75">
      <c r="A1008" s="34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</row>
    <row r="1009" spans="1:13" ht="12.75">
      <c r="A1009" s="34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</row>
    <row r="1010" spans="1:13" ht="12.75">
      <c r="A1010" s="34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</row>
    <row r="1011" spans="1:13" ht="12.75">
      <c r="A1011" s="34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</row>
    <row r="1012" spans="1:13" ht="12.75">
      <c r="A1012" s="34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</row>
    <row r="1013" spans="1:13" ht="12.75">
      <c r="A1013" s="34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</row>
    <row r="1014" spans="1:13" ht="12.75">
      <c r="A1014" s="34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</row>
    <row r="1015" spans="1:13" ht="12.75">
      <c r="A1015" s="34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</row>
    <row r="1016" spans="1:13" ht="12.75">
      <c r="A1016" s="34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</row>
    <row r="1017" spans="1:13" ht="12.75">
      <c r="A1017" s="34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</row>
    <row r="1018" spans="1:13" ht="12.75">
      <c r="A1018" s="34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</row>
    <row r="1019" spans="1:13" ht="12.75">
      <c r="A1019" s="34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</row>
    <row r="1020" spans="1:13" ht="12.75">
      <c r="A1020" s="34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</row>
    <row r="1021" spans="1:13" ht="12.75">
      <c r="A1021" s="34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</row>
    <row r="1022" spans="1:13" ht="12.75">
      <c r="A1022" s="34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</row>
    <row r="1023" spans="1:13" ht="12.75">
      <c r="A1023" s="34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</row>
    <row r="1024" spans="1:13" ht="12.75">
      <c r="A1024" s="34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</row>
    <row r="1025" spans="1:13" ht="12.75">
      <c r="A1025" s="34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</row>
    <row r="1026" spans="1:13" ht="12.75">
      <c r="A1026" s="34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</row>
    <row r="1027" spans="1:13" ht="12.75">
      <c r="A1027" s="34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</row>
    <row r="1028" spans="1:13" ht="12.75">
      <c r="A1028" s="34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</row>
    <row r="1029" spans="1:13" ht="12.75">
      <c r="A1029" s="34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</row>
    <row r="1030" spans="1:13" ht="12.75">
      <c r="A1030" s="34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</row>
    <row r="1031" spans="1:13" ht="12.75">
      <c r="A1031" s="34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</row>
    <row r="1032" spans="1:13" ht="12.75">
      <c r="A1032" s="34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</row>
    <row r="1033" spans="1:13" ht="12.75">
      <c r="A1033" s="34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</row>
    <row r="1034" spans="1:13" ht="12.75">
      <c r="A1034" s="34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</row>
    <row r="1035" spans="1:13" ht="12.75">
      <c r="A1035" s="34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</row>
    <row r="1036" spans="1:13" ht="12.75">
      <c r="A1036" s="34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</row>
    <row r="1037" spans="1:13" ht="12.75">
      <c r="A1037" s="34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</row>
    <row r="1038" spans="1:13" ht="12.75">
      <c r="A1038" s="34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</row>
    <row r="1039" spans="1:13" ht="12.75">
      <c r="A1039" s="34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</row>
    <row r="1040" spans="1:13" ht="12.75">
      <c r="A1040" s="34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</row>
    <row r="1041" spans="1:13" ht="12.75">
      <c r="A1041" s="34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</row>
    <row r="1042" spans="1:13" ht="12.75">
      <c r="A1042" s="34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</row>
    <row r="1043" spans="1:13" ht="12.75">
      <c r="A1043" s="34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</row>
    <row r="1044" spans="1:13" ht="12.75">
      <c r="A1044" s="34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</row>
    <row r="1045" spans="1:13" ht="12.75">
      <c r="A1045" s="34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</row>
    <row r="1046" spans="1:13" ht="12.75">
      <c r="A1046" s="34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</row>
    <row r="1047" spans="1:13" ht="12.75">
      <c r="A1047" s="34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</row>
    <row r="1048" spans="1:13" ht="12.75">
      <c r="A1048" s="34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</row>
    <row r="1049" spans="1:13" ht="12.75">
      <c r="A1049" s="34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</row>
    <row r="1050" spans="1:13" ht="12.75">
      <c r="A1050" s="34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</row>
    <row r="1051" spans="1:13" ht="12.75">
      <c r="A1051" s="34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</row>
    <row r="1052" spans="1:13" ht="12.75">
      <c r="A1052" s="34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</row>
    <row r="1053" spans="1:13" ht="12.75">
      <c r="A1053" s="34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</row>
    <row r="1054" spans="1:13" ht="12.75">
      <c r="A1054" s="34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</row>
  </sheetData>
  <mergeCells count="2">
    <mergeCell ref="A1:M1"/>
    <mergeCell ref="C3:L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2005-04-20T09:58:50Z</cp:lastPrinted>
  <dcterms:created xsi:type="dcterms:W3CDTF">2003-02-14T09:32:56Z</dcterms:created>
  <dcterms:modified xsi:type="dcterms:W3CDTF">2005-04-19T18:00:49Z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