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085" windowHeight="128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<sst xmlns="http://schemas.openxmlformats.org/spreadsheetml/2006/main" count="279" uniqueCount="193">
  <si>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</si>
  <si>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</si>
  <si>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</si>
  <si>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</si>
  <si>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</si>
  <si>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</si>
  <si>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</si>
  <si>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</si>
  <si>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</si>
  <si>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</si>
  <si>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</si>
  <si>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</si>
  <si>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</si>
  <si>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</si>
  <si>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</si>
  <si>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</si>
  <si>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</si>
  <si>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</si>
  <si>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</si>
  <si>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</si>
  <si>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</si>
  <si>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</si>
  <si>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</si>
  <si>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</si>
  <si>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</si>
  <si>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</si>
  <si>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Rendszeres pénzbeni ellátás</t>
  </si>
  <si>
    <t>1 1</t>
  </si>
  <si>
    <t>1 2 1</t>
  </si>
  <si>
    <t>1 2 2</t>
  </si>
  <si>
    <t>1 2 3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</si>
  <si>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</si>
  <si>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</si>
  <si>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</si>
  <si>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</si>
  <si>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</si>
  <si>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</si>
  <si>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</si>
  <si>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</si>
  <si>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</si>
  <si>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Eseti pénzbeni ellátás</t>
  </si>
  <si>
    <t>1 3 3</t>
  </si>
  <si>
    <t>Házi szociális gondozás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</si>
  <si>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</si>
  <si>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</si>
  <si>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</si>
  <si>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</si>
  <si>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</si>
  <si>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</si>
  <si>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</si>
  <si>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</si>
  <si>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</si>
  <si>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</si>
  <si>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</si>
  <si>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</si>
  <si>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</si>
  <si>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</si>
  <si>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</si>
  <si>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</si>
  <si>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</si>
  <si>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</si>
  <si>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</si>
  <si>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</si>
  <si>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 xml:space="preserve">1 5 7 </t>
  </si>
  <si>
    <t>Családi és társ.ünnepek</t>
  </si>
  <si>
    <t>1 5 5</t>
  </si>
  <si>
    <t>Egyéb szórakoztató tev.</t>
  </si>
  <si>
    <t xml:space="preserve">1 5 </t>
  </si>
  <si>
    <t>Egyéb feladatok össz.</t>
  </si>
  <si>
    <t>Közutak üzemeltetés</t>
  </si>
  <si>
    <t xml:space="preserve">1 6 1 </t>
  </si>
  <si>
    <t>Műszaki csoport</t>
  </si>
  <si>
    <t>1 6 2</t>
  </si>
  <si>
    <t>Gépjármű üzemeltetés</t>
  </si>
  <si>
    <t>1 6 3</t>
  </si>
  <si>
    <t>Konyha</t>
  </si>
  <si>
    <t xml:space="preserve">1 6 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</si>
  <si>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</si>
  <si>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</si>
  <si>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</si>
  <si>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</si>
  <si>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</si>
  <si>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</si>
  <si>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</si>
  <si>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</si>
  <si>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</si>
  <si>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</si>
  <si>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</si>
  <si>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</si>
  <si>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</si>
  <si>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</si>
  <si>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</si>
  <si>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</si>
  <si>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</si>
  <si>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</si>
  <si>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</si>
  <si>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</si>
  <si>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</si>
  <si>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</si>
  <si>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</si>
  <si>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</si>
  <si>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</si>
  <si>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</si>
  <si>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</si>
  <si>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</si>
  <si>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</si>
  <si>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</si>
  <si>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</si>
  <si>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</si>
  <si>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</si>
  <si>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</si>
  <si>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</si>
  <si>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</si>
  <si>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</si>
  <si>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</si>
  <si>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</si>
  <si>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</si>
  <si>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</si>
  <si>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</si>
  <si>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</si>
  <si>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</si>
  <si>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</si>
  <si>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</si>
  <si>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</si>
  <si>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 xml:space="preserve">Műv.Köz.és Könyvt.ö. </t>
  </si>
  <si>
    <t>Polg.Hiv. mindössz.</t>
  </si>
  <si>
    <t>alcím</t>
  </si>
  <si>
    <t>Pénze.</t>
  </si>
  <si>
    <t>Fejl.</t>
  </si>
  <si>
    <t>tartalék</t>
  </si>
  <si>
    <t>Tart.</t>
  </si>
  <si>
    <t>Munka.a.</t>
  </si>
  <si>
    <t>Fejlesz.</t>
  </si>
  <si>
    <t>Közvet.</t>
  </si>
  <si>
    <t>össz.</t>
  </si>
  <si>
    <t>fejl.kiad.</t>
  </si>
  <si>
    <t>1 1 1</t>
  </si>
  <si>
    <t>EU választás pótelőirányzat</t>
  </si>
  <si>
    <t xml:space="preserve">Módosított előir. </t>
  </si>
  <si>
    <t xml:space="preserve">Teljesítés </t>
  </si>
  <si>
    <t>Teljesítés</t>
  </si>
  <si>
    <t>Mód. ei. összesen</t>
  </si>
  <si>
    <t>Móde. ei.</t>
  </si>
  <si>
    <t>Móüdosított előir.</t>
  </si>
  <si>
    <t>Módosítot előir.</t>
  </si>
  <si>
    <t>Módosított előir.</t>
  </si>
  <si>
    <t>1 3 4</t>
  </si>
  <si>
    <t xml:space="preserve">Szociális étkezés </t>
  </si>
  <si>
    <t>Katasztrófa véd..össz.</t>
  </si>
  <si>
    <t>1 6 4</t>
  </si>
  <si>
    <t>Tisztítószer telejsítés</t>
  </si>
  <si>
    <t>Közvetett kiad.összesen</t>
  </si>
  <si>
    <t>Polg.Hiv.Módosított</t>
  </si>
  <si>
    <t>Polg.Hiv. teljesítás össz..</t>
  </si>
  <si>
    <t>Teljsítés</t>
  </si>
  <si>
    <t>Eü. ellát mód.ei. össz.</t>
  </si>
  <si>
    <t>1 5 9</t>
  </si>
  <si>
    <t>Önk. ig. tev. mód.előir.</t>
  </si>
  <si>
    <t xml:space="preserve">Közvilágítás mód. előir. </t>
  </si>
  <si>
    <t>Állateü. fel. mód.előir.</t>
  </si>
  <si>
    <t>Közutak. mód.előir.</t>
  </si>
  <si>
    <t>Házi szoc. gond. mód.előir</t>
  </si>
  <si>
    <t>Családsegítés mód. előir.</t>
  </si>
  <si>
    <t>Munkahelyi vendégl. mód.előr</t>
  </si>
  <si>
    <t>Sport.tev. mód.előir.</t>
  </si>
  <si>
    <t>Önkorm elszám. mód.előir.</t>
  </si>
  <si>
    <t>Saját ingatl. hasz. mód.előir.</t>
  </si>
  <si>
    <t>Konyha mód.előir.</t>
  </si>
  <si>
    <t>Közvetett kiad. mód.előir.</t>
  </si>
  <si>
    <t>Háziorvosi sz. mód.előir.</t>
  </si>
  <si>
    <t>Gyermek hsz. mód.előir.</t>
  </si>
  <si>
    <t>Hiv.Önk.Tü. mód.előir</t>
  </si>
  <si>
    <t>Könyvtár mód.előir.</t>
  </si>
  <si>
    <t>Anya és gy. védelem, isk.eü.</t>
  </si>
  <si>
    <t>Kisegítő mg. Felad. Mód.előir.</t>
  </si>
  <si>
    <t>Települési h. mód.előir.</t>
  </si>
  <si>
    <t>Település vízell. Mód. Előir.</t>
  </si>
  <si>
    <t>1 2 4</t>
  </si>
  <si>
    <t>Helyi utak létesítése mód.ei.</t>
  </si>
  <si>
    <t>Szociális étkezés mód. Előir.</t>
  </si>
  <si>
    <t>Műszaki csop. Mód. Előir.</t>
  </si>
  <si>
    <t>Gépjármű üzem.mód.előir.</t>
  </si>
  <si>
    <t>Fogy. Isk. nev. Mód. Előir.</t>
  </si>
  <si>
    <t>Napközis ellátás mód. Előir.</t>
  </si>
  <si>
    <t>Iskolai int. Étk. Mód. Előir.</t>
  </si>
  <si>
    <t>Eü. Egyéb módosított előir.</t>
  </si>
  <si>
    <t xml:space="preserve">Fogorvosi ellát. Mód. Előir. </t>
  </si>
  <si>
    <t xml:space="preserve">Védőnői szolg. Mód. Előir. </t>
  </si>
  <si>
    <t>Önkéntes tűzolt. Mód.e lőir.</t>
  </si>
  <si>
    <t>Műv.K. előző évi maradv.-</t>
  </si>
  <si>
    <t>Kiadások eredeti.mindössz.</t>
  </si>
  <si>
    <t>Módosított előir. mindössz.</t>
  </si>
  <si>
    <r>
      <t xml:space="preserve">3. számú melléklet a 5/2005. (IV.1.) költségvetési beszámoló rendelethez 
Rétság Város Önkormányzat 2004. évi költségvetési kiadásainak szakfeladatos  teljesítése  </t>
    </r>
    <r>
      <rPr>
        <sz val="8"/>
        <rFont val="Arial"/>
        <family val="2"/>
      </rPr>
      <t>(1000 Ft-ban)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</si>
</sst>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3" fontId="11" fillId="0" borderId="8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6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1" fillId="0" borderId="17" xfId="0" applyNumberFormat="1" applyFont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" fontId="13" fillId="0" borderId="6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3" fontId="11" fillId="0" borderId="19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2" fillId="0" borderId="6" xfId="0" applyNumberFormat="1" applyFont="1" applyBorder="1" applyAlignment="1">
      <alignment horizontal="right"/>
    </xf>
    <xf numFmtId="0" fontId="11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2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0.7109375" style="0" customWidth="1"/>
    <col min="3" max="3" width="8.14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5.5742187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8.00390625" style="0" customWidth="1"/>
    <col min="15" max="15" width="8.00390625" style="0" customWidth="1"/>
    <col min="16" max="16" width="7.421875" style="0" customWidth="1"/>
  </cols>
  <sheetData>
    <row r="1" spans="1:15" s="2" customFormat="1" ht="46.5" customHeight="1" thickBot="1">
      <c r="A1" s="144" t="s">
        <v>192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20"/>
    </row>
    <row r="2" spans="1:15" s="1" customFormat="1" ht="12" customHeight="1" thickBot="1">
      <c r="A2" s="153" t="s">
        <v>0</v>
      </c>
      <c r="B2" s="154" t="s">
        <v>3</v>
      </c>
      <c r="C2" s="155" t="s">
        <v>1</v>
      </c>
      <c r="D2" s="156"/>
      <c r="E2" s="156"/>
      <c r="F2" s="156"/>
      <c r="G2" s="156"/>
      <c r="H2" s="156"/>
      <c r="I2" s="156"/>
      <c r="J2" s="157"/>
      <c r="K2" s="156"/>
      <c r="L2" s="156"/>
      <c r="M2" s="154" t="s">
        <v>133</v>
      </c>
      <c r="N2" s="154" t="s">
        <v>2</v>
      </c>
      <c r="O2" s="8"/>
    </row>
    <row r="3" spans="1:15" s="1" customFormat="1" ht="12" customHeight="1">
      <c r="A3" s="146" t="s">
        <v>126</v>
      </c>
      <c r="B3" s="147" t="s">
        <v>4</v>
      </c>
      <c r="C3" s="148" t="s">
        <v>5</v>
      </c>
      <c r="D3" s="149" t="s">
        <v>131</v>
      </c>
      <c r="E3" s="148" t="s">
        <v>6</v>
      </c>
      <c r="F3" s="149" t="s">
        <v>7</v>
      </c>
      <c r="G3" s="148" t="s">
        <v>127</v>
      </c>
      <c r="H3" s="149" t="s">
        <v>130</v>
      </c>
      <c r="I3" s="150" t="s">
        <v>16</v>
      </c>
      <c r="J3" s="151" t="s">
        <v>128</v>
      </c>
      <c r="K3" s="149" t="s">
        <v>132</v>
      </c>
      <c r="L3" s="148" t="s">
        <v>135</v>
      </c>
      <c r="M3" s="147" t="s">
        <v>8</v>
      </c>
      <c r="N3" s="147" t="s">
        <v>14</v>
      </c>
      <c r="O3" s="8"/>
    </row>
    <row r="4" spans="1:16" s="1" customFormat="1" ht="12" customHeight="1" thickBot="1">
      <c r="A4" s="146"/>
      <c r="B4" s="147"/>
      <c r="C4" s="147" t="s">
        <v>9</v>
      </c>
      <c r="D4" s="149" t="s">
        <v>10</v>
      </c>
      <c r="E4" s="147" t="s">
        <v>8</v>
      </c>
      <c r="F4" s="149" t="s">
        <v>11</v>
      </c>
      <c r="G4" s="147" t="s">
        <v>12</v>
      </c>
      <c r="H4" s="149"/>
      <c r="I4" s="146" t="s">
        <v>17</v>
      </c>
      <c r="J4" s="152" t="s">
        <v>129</v>
      </c>
      <c r="K4" s="149" t="s">
        <v>8</v>
      </c>
      <c r="L4" s="147" t="s">
        <v>134</v>
      </c>
      <c r="M4" s="147" t="s">
        <v>134</v>
      </c>
      <c r="N4" s="147" t="s">
        <v>13</v>
      </c>
      <c r="O4" s="8"/>
      <c r="P4" s="4"/>
    </row>
    <row r="5" spans="1:15" s="2" customFormat="1" ht="11.25" customHeight="1">
      <c r="A5" s="61" t="s">
        <v>27</v>
      </c>
      <c r="B5" s="62" t="s">
        <v>57</v>
      </c>
      <c r="C5" s="63">
        <v>61115</v>
      </c>
      <c r="D5" s="63">
        <v>19149</v>
      </c>
      <c r="E5" s="63">
        <v>11694</v>
      </c>
      <c r="F5" s="63"/>
      <c r="G5" s="63"/>
      <c r="H5" s="63"/>
      <c r="I5" s="63">
        <f aca="true" t="shared" si="0" ref="I5:I38">SUM(C5:H5)</f>
        <v>91958</v>
      </c>
      <c r="J5" s="63"/>
      <c r="K5" s="63">
        <v>563</v>
      </c>
      <c r="L5" s="63">
        <f>J5+K5</f>
        <v>563</v>
      </c>
      <c r="M5" s="63"/>
      <c r="N5" s="64">
        <f>I5+L5+M5</f>
        <v>92521</v>
      </c>
      <c r="O5" s="7"/>
    </row>
    <row r="6" spans="1:15" s="2" customFormat="1" ht="11.25" customHeight="1">
      <c r="A6" s="65"/>
      <c r="B6" s="66" t="s">
        <v>157</v>
      </c>
      <c r="C6" s="67">
        <v>62399</v>
      </c>
      <c r="D6" s="67">
        <v>19560</v>
      </c>
      <c r="E6" s="67">
        <v>12340</v>
      </c>
      <c r="F6" s="67"/>
      <c r="G6" s="67">
        <v>334</v>
      </c>
      <c r="H6" s="67"/>
      <c r="I6" s="67">
        <f t="shared" si="0"/>
        <v>94633</v>
      </c>
      <c r="J6" s="67"/>
      <c r="K6" s="67">
        <v>307</v>
      </c>
      <c r="L6" s="67">
        <f>J6+K6</f>
        <v>307</v>
      </c>
      <c r="M6" s="67"/>
      <c r="N6" s="68">
        <f>I6+L6+M6</f>
        <v>94940</v>
      </c>
      <c r="O6" s="7"/>
    </row>
    <row r="7" spans="1:15" s="2" customFormat="1" ht="11.25" customHeight="1" thickBot="1">
      <c r="A7" s="91"/>
      <c r="B7" s="92" t="s">
        <v>140</v>
      </c>
      <c r="C7" s="93">
        <v>61122</v>
      </c>
      <c r="D7" s="93">
        <v>19505</v>
      </c>
      <c r="E7" s="93">
        <v>13033</v>
      </c>
      <c r="F7" s="93"/>
      <c r="G7" s="93">
        <v>334</v>
      </c>
      <c r="H7" s="93"/>
      <c r="I7" s="93">
        <f t="shared" si="0"/>
        <v>93994</v>
      </c>
      <c r="J7" s="93"/>
      <c r="K7" s="93">
        <v>308</v>
      </c>
      <c r="L7" s="93">
        <f>SUM(J7:K7)</f>
        <v>308</v>
      </c>
      <c r="M7" s="93"/>
      <c r="N7" s="94">
        <f>I7+L7+M7</f>
        <v>94302</v>
      </c>
      <c r="O7" s="7"/>
    </row>
    <row r="8" spans="1:15" s="2" customFormat="1" ht="11.25" customHeight="1">
      <c r="A8" s="85" t="s">
        <v>136</v>
      </c>
      <c r="B8" s="86" t="s">
        <v>137</v>
      </c>
      <c r="C8" s="87">
        <v>468</v>
      </c>
      <c r="D8" s="87">
        <v>87</v>
      </c>
      <c r="E8" s="87">
        <v>395</v>
      </c>
      <c r="F8" s="87"/>
      <c r="G8" s="87"/>
      <c r="H8" s="87"/>
      <c r="I8" s="87">
        <f t="shared" si="0"/>
        <v>950</v>
      </c>
      <c r="J8" s="87"/>
      <c r="K8" s="87"/>
      <c r="L8" s="87">
        <f aca="true" t="shared" si="1" ref="L8:L20">J8+K8</f>
        <v>0</v>
      </c>
      <c r="M8" s="87"/>
      <c r="N8" s="88">
        <f>I8+L8</f>
        <v>950</v>
      </c>
      <c r="O8" s="7"/>
    </row>
    <row r="9" spans="1:15" s="2" customFormat="1" ht="11.25" customHeight="1" thickBot="1">
      <c r="A9" s="69"/>
      <c r="B9" s="70" t="s">
        <v>140</v>
      </c>
      <c r="C9" s="71">
        <v>276</v>
      </c>
      <c r="D9" s="71">
        <v>50</v>
      </c>
      <c r="E9" s="71">
        <v>364</v>
      </c>
      <c r="F9" s="71"/>
      <c r="G9" s="71"/>
      <c r="H9" s="71"/>
      <c r="I9" s="71">
        <f t="shared" si="0"/>
        <v>690</v>
      </c>
      <c r="J9" s="71"/>
      <c r="K9" s="71"/>
      <c r="L9" s="71">
        <f t="shared" si="1"/>
        <v>0</v>
      </c>
      <c r="M9" s="71"/>
      <c r="N9" s="72">
        <f>I9+L9+M9</f>
        <v>690</v>
      </c>
      <c r="O9" s="7"/>
    </row>
    <row r="10" spans="1:15" ht="11.25" customHeight="1">
      <c r="A10" s="61" t="s">
        <v>28</v>
      </c>
      <c r="B10" s="62" t="s">
        <v>18</v>
      </c>
      <c r="C10" s="63"/>
      <c r="D10" s="63"/>
      <c r="E10" s="63">
        <v>6250</v>
      </c>
      <c r="F10" s="63"/>
      <c r="G10" s="63"/>
      <c r="H10" s="131"/>
      <c r="I10" s="63">
        <f t="shared" si="0"/>
        <v>6250</v>
      </c>
      <c r="J10" s="63"/>
      <c r="K10" s="63"/>
      <c r="L10" s="63">
        <f t="shared" si="1"/>
        <v>0</v>
      </c>
      <c r="M10" s="63"/>
      <c r="N10" s="64">
        <f aca="true" t="shared" si="2" ref="N10:N87">I10+L10+M10</f>
        <v>6250</v>
      </c>
      <c r="O10" s="6"/>
    </row>
    <row r="11" spans="1:15" ht="11.25" customHeight="1">
      <c r="A11" s="65"/>
      <c r="B11" s="66" t="s">
        <v>158</v>
      </c>
      <c r="C11" s="67"/>
      <c r="D11" s="67"/>
      <c r="E11" s="67">
        <v>7339</v>
      </c>
      <c r="F11" s="67"/>
      <c r="G11" s="67"/>
      <c r="H11" s="132"/>
      <c r="I11" s="67">
        <f t="shared" si="0"/>
        <v>7339</v>
      </c>
      <c r="J11" s="67"/>
      <c r="K11" s="67"/>
      <c r="L11" s="67">
        <f t="shared" si="1"/>
        <v>0</v>
      </c>
      <c r="M11" s="67"/>
      <c r="N11" s="68">
        <f t="shared" si="2"/>
        <v>7339</v>
      </c>
      <c r="O11" s="6"/>
    </row>
    <row r="12" spans="1:15" ht="11.25" customHeight="1" thickBot="1">
      <c r="A12" s="91"/>
      <c r="B12" s="92" t="s">
        <v>140</v>
      </c>
      <c r="C12" s="93"/>
      <c r="D12" s="93"/>
      <c r="E12" s="93">
        <v>7339</v>
      </c>
      <c r="F12" s="93"/>
      <c r="G12" s="93"/>
      <c r="H12" s="133"/>
      <c r="I12" s="93">
        <f t="shared" si="0"/>
        <v>7339</v>
      </c>
      <c r="J12" s="93"/>
      <c r="K12" s="93"/>
      <c r="L12" s="93">
        <f t="shared" si="1"/>
        <v>0</v>
      </c>
      <c r="M12" s="93"/>
      <c r="N12" s="94">
        <f>I12+L12</f>
        <v>7339</v>
      </c>
      <c r="O12" s="6"/>
    </row>
    <row r="13" spans="1:15" ht="11.25" customHeight="1">
      <c r="A13" s="85" t="s">
        <v>29</v>
      </c>
      <c r="B13" s="86" t="s">
        <v>15</v>
      </c>
      <c r="C13" s="87"/>
      <c r="D13" s="87"/>
      <c r="E13" s="87">
        <v>969</v>
      </c>
      <c r="F13" s="87"/>
      <c r="G13" s="87"/>
      <c r="H13" s="134"/>
      <c r="I13" s="87">
        <f t="shared" si="0"/>
        <v>969</v>
      </c>
      <c r="J13" s="87"/>
      <c r="K13" s="87"/>
      <c r="L13" s="87">
        <f t="shared" si="1"/>
        <v>0</v>
      </c>
      <c r="M13" s="87"/>
      <c r="N13" s="88">
        <f t="shared" si="2"/>
        <v>969</v>
      </c>
      <c r="O13" s="6"/>
    </row>
    <row r="14" spans="1:15" ht="11.25" customHeight="1">
      <c r="A14" s="95"/>
      <c r="B14" s="96" t="s">
        <v>174</v>
      </c>
      <c r="C14" s="89"/>
      <c r="D14" s="89"/>
      <c r="E14" s="89">
        <v>836</v>
      </c>
      <c r="F14" s="89"/>
      <c r="G14" s="89"/>
      <c r="H14" s="135"/>
      <c r="I14" s="87">
        <f t="shared" si="0"/>
        <v>836</v>
      </c>
      <c r="J14" s="89"/>
      <c r="K14" s="89"/>
      <c r="L14" s="87">
        <f t="shared" si="1"/>
        <v>0</v>
      </c>
      <c r="M14" s="89"/>
      <c r="N14" s="88">
        <f t="shared" si="2"/>
        <v>836</v>
      </c>
      <c r="O14" s="6"/>
    </row>
    <row r="15" spans="1:15" ht="11.25" customHeight="1" thickBot="1">
      <c r="A15" s="69"/>
      <c r="B15" s="70" t="s">
        <v>140</v>
      </c>
      <c r="C15" s="71"/>
      <c r="D15" s="71"/>
      <c r="E15" s="71">
        <v>838</v>
      </c>
      <c r="F15" s="71"/>
      <c r="G15" s="71"/>
      <c r="H15" s="136"/>
      <c r="I15" s="71">
        <f t="shared" si="0"/>
        <v>838</v>
      </c>
      <c r="J15" s="71"/>
      <c r="K15" s="71"/>
      <c r="L15" s="71">
        <f t="shared" si="1"/>
        <v>0</v>
      </c>
      <c r="M15" s="71"/>
      <c r="N15" s="72">
        <f>I15+L15+M15</f>
        <v>838</v>
      </c>
      <c r="O15" s="6"/>
    </row>
    <row r="16" spans="1:15" ht="11.25" customHeight="1">
      <c r="A16" s="61" t="s">
        <v>30</v>
      </c>
      <c r="B16" s="62" t="s">
        <v>19</v>
      </c>
      <c r="C16" s="63"/>
      <c r="D16" s="63"/>
      <c r="E16" s="63">
        <v>9874</v>
      </c>
      <c r="F16" s="63"/>
      <c r="G16" s="63"/>
      <c r="H16" s="63"/>
      <c r="I16" s="63">
        <f t="shared" si="0"/>
        <v>9874</v>
      </c>
      <c r="J16" s="63"/>
      <c r="K16" s="63"/>
      <c r="L16" s="137">
        <f t="shared" si="1"/>
        <v>0</v>
      </c>
      <c r="M16" s="63">
        <v>763</v>
      </c>
      <c r="N16" s="138">
        <f t="shared" si="2"/>
        <v>10637</v>
      </c>
      <c r="O16" s="6"/>
    </row>
    <row r="17" spans="1:15" ht="11.25" customHeight="1">
      <c r="A17" s="95"/>
      <c r="B17" s="96" t="s">
        <v>175</v>
      </c>
      <c r="C17" s="89"/>
      <c r="D17" s="89"/>
      <c r="E17" s="89">
        <v>9874</v>
      </c>
      <c r="F17" s="89"/>
      <c r="G17" s="89"/>
      <c r="H17" s="89"/>
      <c r="I17" s="89">
        <f t="shared" si="0"/>
        <v>9874</v>
      </c>
      <c r="J17" s="89"/>
      <c r="K17" s="89"/>
      <c r="L17" s="67">
        <f t="shared" si="1"/>
        <v>0</v>
      </c>
      <c r="M17" s="89">
        <v>785</v>
      </c>
      <c r="N17" s="67">
        <f t="shared" si="2"/>
        <v>10659</v>
      </c>
      <c r="O17" s="6"/>
    </row>
    <row r="18" spans="1:15" ht="11.25" customHeight="1" thickBot="1">
      <c r="A18" s="69"/>
      <c r="B18" s="70" t="s">
        <v>140</v>
      </c>
      <c r="C18" s="71"/>
      <c r="D18" s="71"/>
      <c r="E18" s="71">
        <v>9964</v>
      </c>
      <c r="F18" s="71"/>
      <c r="G18" s="71"/>
      <c r="H18" s="71"/>
      <c r="I18" s="71">
        <f t="shared" si="0"/>
        <v>9964</v>
      </c>
      <c r="J18" s="71"/>
      <c r="K18" s="71"/>
      <c r="L18" s="71">
        <f t="shared" si="1"/>
        <v>0</v>
      </c>
      <c r="M18" s="71">
        <v>811</v>
      </c>
      <c r="N18" s="72">
        <f>I18+L18+M18</f>
        <v>10775</v>
      </c>
      <c r="O18" s="6"/>
    </row>
    <row r="19" spans="1:15" ht="11.25" customHeight="1">
      <c r="A19" s="61" t="s">
        <v>177</v>
      </c>
      <c r="B19" s="62" t="s">
        <v>178</v>
      </c>
      <c r="C19" s="63"/>
      <c r="D19" s="63"/>
      <c r="E19" s="63"/>
      <c r="F19" s="63"/>
      <c r="G19" s="63"/>
      <c r="H19" s="63"/>
      <c r="I19" s="63">
        <f t="shared" si="0"/>
        <v>0</v>
      </c>
      <c r="J19" s="63"/>
      <c r="K19" s="63">
        <v>1985</v>
      </c>
      <c r="L19" s="63">
        <f t="shared" si="1"/>
        <v>1985</v>
      </c>
      <c r="M19" s="63"/>
      <c r="N19" s="64">
        <f>I19+L19+M19</f>
        <v>1985</v>
      </c>
      <c r="O19" s="6"/>
    </row>
    <row r="20" spans="1:15" ht="11.25" customHeight="1" thickBot="1">
      <c r="A20" s="91"/>
      <c r="B20" s="92" t="s">
        <v>140</v>
      </c>
      <c r="C20" s="93"/>
      <c r="D20" s="93"/>
      <c r="E20" s="93"/>
      <c r="F20" s="93"/>
      <c r="G20" s="93"/>
      <c r="H20" s="93"/>
      <c r="I20" s="93">
        <f t="shared" si="0"/>
        <v>0</v>
      </c>
      <c r="J20" s="93"/>
      <c r="K20" s="93">
        <v>1735</v>
      </c>
      <c r="L20" s="93">
        <f t="shared" si="1"/>
        <v>1735</v>
      </c>
      <c r="M20" s="93"/>
      <c r="N20" s="94">
        <f>I20+L20+M20</f>
        <v>1735</v>
      </c>
      <c r="O20" s="6"/>
    </row>
    <row r="21" spans="1:15" ht="11.25" customHeight="1">
      <c r="A21" s="85" t="s">
        <v>31</v>
      </c>
      <c r="B21" s="86" t="s">
        <v>20</v>
      </c>
      <c r="C21" s="87">
        <v>8480</v>
      </c>
      <c r="D21" s="87">
        <v>3376</v>
      </c>
      <c r="E21" s="87">
        <v>5288</v>
      </c>
      <c r="F21" s="87"/>
      <c r="G21" s="87"/>
      <c r="H21" s="87"/>
      <c r="I21" s="87">
        <f t="shared" si="0"/>
        <v>17144</v>
      </c>
      <c r="J21" s="87"/>
      <c r="K21" s="87">
        <v>2000</v>
      </c>
      <c r="L21" s="87">
        <f>J21+K21</f>
        <v>2000</v>
      </c>
      <c r="M21" s="87">
        <v>1917</v>
      </c>
      <c r="N21" s="88">
        <f t="shared" si="2"/>
        <v>21061</v>
      </c>
      <c r="O21" s="6"/>
    </row>
    <row r="22" spans="1:15" ht="11.25" customHeight="1">
      <c r="A22" s="65"/>
      <c r="B22" s="66" t="s">
        <v>144</v>
      </c>
      <c r="C22" s="67">
        <v>6846</v>
      </c>
      <c r="D22" s="67">
        <v>2680</v>
      </c>
      <c r="E22" s="67">
        <v>2534</v>
      </c>
      <c r="F22" s="67"/>
      <c r="G22" s="67"/>
      <c r="H22" s="67">
        <v>3626</v>
      </c>
      <c r="I22" s="67">
        <f t="shared" si="0"/>
        <v>15686</v>
      </c>
      <c r="J22" s="67">
        <v>13379</v>
      </c>
      <c r="K22" s="67">
        <v>500</v>
      </c>
      <c r="L22" s="67">
        <f>J22+K22</f>
        <v>13879</v>
      </c>
      <c r="M22" s="67">
        <v>1978</v>
      </c>
      <c r="N22" s="68">
        <f>I22+L22+M22</f>
        <v>31543</v>
      </c>
      <c r="O22" s="6"/>
    </row>
    <row r="23" spans="1:15" ht="11.25" customHeight="1" thickBot="1">
      <c r="A23" s="91"/>
      <c r="B23" s="92" t="s">
        <v>140</v>
      </c>
      <c r="C23" s="93">
        <v>6845</v>
      </c>
      <c r="D23" s="93">
        <v>2680</v>
      </c>
      <c r="E23" s="93">
        <v>2512</v>
      </c>
      <c r="F23" s="93"/>
      <c r="G23" s="93"/>
      <c r="H23" s="93"/>
      <c r="I23" s="93">
        <f t="shared" si="0"/>
        <v>12037</v>
      </c>
      <c r="J23" s="93"/>
      <c r="K23" s="93">
        <v>500</v>
      </c>
      <c r="L23" s="93">
        <f>SUM(J23:K23)</f>
        <v>500</v>
      </c>
      <c r="M23" s="93">
        <v>1545</v>
      </c>
      <c r="N23" s="94">
        <f>I23+L23+M23</f>
        <v>14082</v>
      </c>
      <c r="O23" s="6"/>
    </row>
    <row r="24" spans="1:15" ht="11.25" customHeight="1">
      <c r="A24" s="85" t="s">
        <v>32</v>
      </c>
      <c r="B24" s="86" t="s">
        <v>21</v>
      </c>
      <c r="C24" s="87"/>
      <c r="D24" s="87"/>
      <c r="E24" s="87">
        <v>590</v>
      </c>
      <c r="F24" s="87"/>
      <c r="G24" s="87"/>
      <c r="H24" s="87"/>
      <c r="I24" s="87">
        <f t="shared" si="0"/>
        <v>590</v>
      </c>
      <c r="J24" s="87"/>
      <c r="K24" s="87"/>
      <c r="L24" s="87">
        <f>J24+K24</f>
        <v>0</v>
      </c>
      <c r="M24" s="87"/>
      <c r="N24" s="88">
        <f t="shared" si="2"/>
        <v>590</v>
      </c>
      <c r="O24" s="6"/>
    </row>
    <row r="25" spans="1:15" ht="11.25" customHeight="1">
      <c r="A25" s="95"/>
      <c r="B25" s="96" t="s">
        <v>176</v>
      </c>
      <c r="C25" s="89"/>
      <c r="D25" s="89"/>
      <c r="E25" s="89">
        <v>446</v>
      </c>
      <c r="F25" s="89"/>
      <c r="G25" s="89"/>
      <c r="H25" s="89"/>
      <c r="I25" s="87">
        <f t="shared" si="0"/>
        <v>446</v>
      </c>
      <c r="J25" s="89"/>
      <c r="K25" s="89"/>
      <c r="L25" s="87">
        <f>J25+K25</f>
        <v>0</v>
      </c>
      <c r="M25" s="89"/>
      <c r="N25" s="88">
        <f t="shared" si="2"/>
        <v>446</v>
      </c>
      <c r="O25" s="6"/>
    </row>
    <row r="26" spans="1:15" ht="11.25" customHeight="1" thickBot="1">
      <c r="A26" s="91"/>
      <c r="B26" s="92" t="s">
        <v>140</v>
      </c>
      <c r="C26" s="93"/>
      <c r="D26" s="93"/>
      <c r="E26" s="93">
        <v>446</v>
      </c>
      <c r="F26" s="93"/>
      <c r="G26" s="93"/>
      <c r="H26" s="93"/>
      <c r="I26" s="93">
        <f t="shared" si="0"/>
        <v>446</v>
      </c>
      <c r="J26" s="93"/>
      <c r="K26" s="93"/>
      <c r="L26" s="93">
        <f>J26+K26</f>
        <v>0</v>
      </c>
      <c r="M26" s="93"/>
      <c r="N26" s="94">
        <f t="shared" si="2"/>
        <v>446</v>
      </c>
      <c r="O26" s="6"/>
    </row>
    <row r="27" spans="1:15" ht="11.25" customHeight="1">
      <c r="A27" s="85" t="s">
        <v>33</v>
      </c>
      <c r="B27" s="86" t="s">
        <v>22</v>
      </c>
      <c r="C27" s="87">
        <v>336</v>
      </c>
      <c r="D27" s="87">
        <v>97</v>
      </c>
      <c r="E27" s="87">
        <v>236</v>
      </c>
      <c r="F27" s="87"/>
      <c r="G27" s="87"/>
      <c r="H27" s="87"/>
      <c r="I27" s="87">
        <f t="shared" si="0"/>
        <v>669</v>
      </c>
      <c r="J27" s="87"/>
      <c r="K27" s="87">
        <v>1250</v>
      </c>
      <c r="L27" s="87">
        <f>J27+K27</f>
        <v>1250</v>
      </c>
      <c r="M27" s="87">
        <v>119</v>
      </c>
      <c r="N27" s="88">
        <f t="shared" si="2"/>
        <v>2038</v>
      </c>
      <c r="O27" s="6"/>
    </row>
    <row r="28" spans="1:15" ht="11.25" customHeight="1">
      <c r="A28" s="65"/>
      <c r="B28" s="66" t="s">
        <v>145</v>
      </c>
      <c r="C28" s="67">
        <v>336</v>
      </c>
      <c r="D28" s="67">
        <v>97</v>
      </c>
      <c r="E28" s="67">
        <v>130</v>
      </c>
      <c r="F28" s="67"/>
      <c r="G28" s="67"/>
      <c r="H28" s="67"/>
      <c r="I28" s="67">
        <f t="shared" si="0"/>
        <v>563</v>
      </c>
      <c r="J28" s="67"/>
      <c r="K28" s="67"/>
      <c r="L28" s="87">
        <f>SUM(J28:K28)</f>
        <v>0</v>
      </c>
      <c r="M28" s="67">
        <v>123</v>
      </c>
      <c r="N28" s="68">
        <f>L28+I28+M28</f>
        <v>686</v>
      </c>
      <c r="O28" s="6"/>
    </row>
    <row r="29" spans="1:15" ht="11.25" customHeight="1" thickBot="1">
      <c r="A29" s="69"/>
      <c r="B29" s="70" t="s">
        <v>140</v>
      </c>
      <c r="C29" s="71">
        <v>305</v>
      </c>
      <c r="D29" s="71">
        <v>72</v>
      </c>
      <c r="E29" s="71">
        <v>120</v>
      </c>
      <c r="F29" s="71"/>
      <c r="G29" s="71"/>
      <c r="H29" s="71"/>
      <c r="I29" s="71">
        <f t="shared" si="0"/>
        <v>497</v>
      </c>
      <c r="J29" s="71"/>
      <c r="K29" s="71"/>
      <c r="L29" s="71">
        <f>SUM(J29:K29)</f>
        <v>0</v>
      </c>
      <c r="M29" s="71">
        <v>372</v>
      </c>
      <c r="N29" s="72">
        <f>L29+I29+M29</f>
        <v>869</v>
      </c>
      <c r="O29" s="6"/>
    </row>
    <row r="30" spans="1:15" ht="11.25" customHeight="1">
      <c r="A30" s="61" t="s">
        <v>34</v>
      </c>
      <c r="B30" s="62" t="s">
        <v>23</v>
      </c>
      <c r="C30" s="63"/>
      <c r="D30" s="63"/>
      <c r="E30" s="63">
        <v>1422</v>
      </c>
      <c r="F30" s="63"/>
      <c r="G30" s="63"/>
      <c r="H30" s="63"/>
      <c r="I30" s="63">
        <f t="shared" si="0"/>
        <v>1422</v>
      </c>
      <c r="J30" s="63"/>
      <c r="K30" s="63">
        <v>250119</v>
      </c>
      <c r="L30" s="63">
        <f aca="true" t="shared" si="3" ref="L30:L38">J30+K30</f>
        <v>250119</v>
      </c>
      <c r="M30" s="63"/>
      <c r="N30" s="64">
        <f t="shared" si="2"/>
        <v>251541</v>
      </c>
      <c r="O30" s="6"/>
    </row>
    <row r="31" spans="1:15" ht="11.25" customHeight="1">
      <c r="A31" s="65"/>
      <c r="B31" s="66" t="s">
        <v>143</v>
      </c>
      <c r="C31" s="67"/>
      <c r="D31" s="67"/>
      <c r="E31" s="67">
        <v>7066</v>
      </c>
      <c r="F31" s="67"/>
      <c r="G31" s="67"/>
      <c r="H31" s="67">
        <f>SUM(A47:E47)</f>
        <v>0</v>
      </c>
      <c r="I31" s="67">
        <f t="shared" si="0"/>
        <v>7066</v>
      </c>
      <c r="J31" s="67"/>
      <c r="K31" s="67">
        <v>244135</v>
      </c>
      <c r="L31" s="67">
        <f t="shared" si="3"/>
        <v>244135</v>
      </c>
      <c r="M31" s="67"/>
      <c r="N31" s="68">
        <f t="shared" si="2"/>
        <v>251201</v>
      </c>
      <c r="O31" s="6"/>
    </row>
    <row r="32" spans="1:15" ht="11.25" customHeight="1" thickBot="1">
      <c r="A32" s="69"/>
      <c r="B32" s="70" t="s">
        <v>140</v>
      </c>
      <c r="C32" s="71"/>
      <c r="D32" s="71"/>
      <c r="E32" s="71">
        <v>7044</v>
      </c>
      <c r="F32" s="71"/>
      <c r="G32" s="71"/>
      <c r="H32" s="71"/>
      <c r="I32" s="71">
        <f t="shared" si="0"/>
        <v>7044</v>
      </c>
      <c r="J32" s="71"/>
      <c r="K32" s="71">
        <v>244135</v>
      </c>
      <c r="L32" s="71">
        <f t="shared" si="3"/>
        <v>244135</v>
      </c>
      <c r="M32" s="71"/>
      <c r="N32" s="72">
        <f t="shared" si="2"/>
        <v>251179</v>
      </c>
      <c r="O32" s="6"/>
    </row>
    <row r="33" spans="1:15" ht="11.25" customHeight="1">
      <c r="A33" s="61" t="s">
        <v>35</v>
      </c>
      <c r="B33" s="62" t="s">
        <v>24</v>
      </c>
      <c r="C33" s="63">
        <v>25</v>
      </c>
      <c r="D33" s="63">
        <v>7</v>
      </c>
      <c r="E33" s="63">
        <v>637</v>
      </c>
      <c r="F33" s="63"/>
      <c r="G33" s="63"/>
      <c r="H33" s="63"/>
      <c r="I33" s="63">
        <f t="shared" si="0"/>
        <v>669</v>
      </c>
      <c r="J33" s="63"/>
      <c r="K33" s="63"/>
      <c r="L33" s="63">
        <f t="shared" si="3"/>
        <v>0</v>
      </c>
      <c r="M33" s="63"/>
      <c r="N33" s="64">
        <f t="shared" si="2"/>
        <v>669</v>
      </c>
      <c r="O33" s="6"/>
    </row>
    <row r="34" spans="1:15" ht="11.25" customHeight="1">
      <c r="A34" s="65"/>
      <c r="B34" s="66" t="s">
        <v>159</v>
      </c>
      <c r="C34" s="67">
        <v>25</v>
      </c>
      <c r="D34" s="67">
        <v>7</v>
      </c>
      <c r="E34" s="67">
        <v>37</v>
      </c>
      <c r="F34" s="67"/>
      <c r="G34" s="67"/>
      <c r="H34" s="67"/>
      <c r="I34" s="67">
        <f t="shared" si="0"/>
        <v>69</v>
      </c>
      <c r="J34" s="67"/>
      <c r="K34" s="67"/>
      <c r="L34" s="67">
        <f t="shared" si="3"/>
        <v>0</v>
      </c>
      <c r="M34" s="67"/>
      <c r="N34" s="68">
        <f t="shared" si="2"/>
        <v>69</v>
      </c>
      <c r="O34" s="6"/>
    </row>
    <row r="35" spans="1:15" ht="11.25" customHeight="1" thickBot="1">
      <c r="A35" s="91"/>
      <c r="B35" s="92" t="s">
        <v>140</v>
      </c>
      <c r="C35" s="93">
        <v>5</v>
      </c>
      <c r="D35" s="93">
        <v>2</v>
      </c>
      <c r="E35" s="93">
        <v>11</v>
      </c>
      <c r="F35" s="93"/>
      <c r="G35" s="93"/>
      <c r="H35" s="93"/>
      <c r="I35" s="93">
        <f t="shared" si="0"/>
        <v>18</v>
      </c>
      <c r="J35" s="93"/>
      <c r="K35" s="93"/>
      <c r="L35" s="93">
        <f t="shared" si="3"/>
        <v>0</v>
      </c>
      <c r="M35" s="93"/>
      <c r="N35" s="94">
        <f t="shared" si="2"/>
        <v>18</v>
      </c>
      <c r="O35" s="6"/>
    </row>
    <row r="36" spans="1:15" ht="11.25" customHeight="1">
      <c r="A36" s="85" t="s">
        <v>36</v>
      </c>
      <c r="B36" s="86" t="s">
        <v>69</v>
      </c>
      <c r="C36" s="87"/>
      <c r="D36" s="87"/>
      <c r="E36" s="87">
        <v>1438</v>
      </c>
      <c r="F36" s="87"/>
      <c r="G36" s="87"/>
      <c r="H36" s="87"/>
      <c r="I36" s="87">
        <f t="shared" si="0"/>
        <v>1438</v>
      </c>
      <c r="J36" s="87"/>
      <c r="K36" s="87"/>
      <c r="L36" s="87">
        <f t="shared" si="3"/>
        <v>0</v>
      </c>
      <c r="M36" s="87">
        <v>420</v>
      </c>
      <c r="N36" s="88">
        <f t="shared" si="2"/>
        <v>1858</v>
      </c>
      <c r="O36" s="6"/>
    </row>
    <row r="37" spans="1:15" ht="11.25" customHeight="1">
      <c r="A37" s="95"/>
      <c r="B37" s="96" t="s">
        <v>160</v>
      </c>
      <c r="C37" s="89"/>
      <c r="D37" s="89"/>
      <c r="E37" s="89">
        <v>1068</v>
      </c>
      <c r="F37" s="89"/>
      <c r="G37" s="89"/>
      <c r="H37" s="89"/>
      <c r="I37" s="87">
        <f t="shared" si="0"/>
        <v>1068</v>
      </c>
      <c r="J37" s="89"/>
      <c r="K37" s="89"/>
      <c r="L37" s="87">
        <f t="shared" si="3"/>
        <v>0</v>
      </c>
      <c r="M37" s="89">
        <v>433</v>
      </c>
      <c r="N37" s="88">
        <f t="shared" si="2"/>
        <v>1501</v>
      </c>
      <c r="O37" s="6"/>
    </row>
    <row r="38" spans="1:15" ht="11.25" customHeight="1" thickBot="1">
      <c r="A38" s="91"/>
      <c r="B38" s="92" t="s">
        <v>140</v>
      </c>
      <c r="C38" s="93"/>
      <c r="D38" s="93"/>
      <c r="E38" s="93">
        <v>882</v>
      </c>
      <c r="F38" s="93"/>
      <c r="G38" s="93"/>
      <c r="H38" s="93"/>
      <c r="I38" s="93">
        <f t="shared" si="0"/>
        <v>882</v>
      </c>
      <c r="J38" s="93"/>
      <c r="K38" s="93"/>
      <c r="L38" s="93">
        <f t="shared" si="3"/>
        <v>0</v>
      </c>
      <c r="M38" s="93">
        <v>372</v>
      </c>
      <c r="N38" s="94">
        <f t="shared" si="2"/>
        <v>1254</v>
      </c>
      <c r="O38" s="6"/>
    </row>
    <row r="39" spans="1:15" s="125" customFormat="1" ht="11.25" customHeight="1">
      <c r="A39" s="129" t="s">
        <v>37</v>
      </c>
      <c r="B39" s="116" t="s">
        <v>25</v>
      </c>
      <c r="C39" s="117">
        <f>C10+C13+C16+C21+C24+C27+C30+C33+C36</f>
        <v>8841</v>
      </c>
      <c r="D39" s="117">
        <f aca="true" t="shared" si="4" ref="D39:N39">D10+D13+D16+D21+D24+D27+D30+D33+D36</f>
        <v>3480</v>
      </c>
      <c r="E39" s="117">
        <f t="shared" si="4"/>
        <v>26704</v>
      </c>
      <c r="F39" s="117">
        <f t="shared" si="4"/>
        <v>0</v>
      </c>
      <c r="G39" s="117">
        <f t="shared" si="4"/>
        <v>0</v>
      </c>
      <c r="H39" s="117">
        <f t="shared" si="4"/>
        <v>0</v>
      </c>
      <c r="I39" s="117">
        <f t="shared" si="4"/>
        <v>39025</v>
      </c>
      <c r="J39" s="117">
        <f t="shared" si="4"/>
        <v>0</v>
      </c>
      <c r="K39" s="117">
        <f t="shared" si="4"/>
        <v>253369</v>
      </c>
      <c r="L39" s="117">
        <f t="shared" si="4"/>
        <v>253369</v>
      </c>
      <c r="M39" s="117">
        <f t="shared" si="4"/>
        <v>3219</v>
      </c>
      <c r="N39" s="118">
        <f t="shared" si="4"/>
        <v>295613</v>
      </c>
      <c r="O39" s="130"/>
    </row>
    <row r="40" spans="1:15" s="125" customFormat="1" ht="11.25" customHeight="1">
      <c r="A40" s="111"/>
      <c r="B40" s="78" t="s">
        <v>145</v>
      </c>
      <c r="C40" s="79">
        <f>C11+C14+C17+C22+C25+C28+C31+C34+C37+C19</f>
        <v>7207</v>
      </c>
      <c r="D40" s="79">
        <f aca="true" t="shared" si="5" ref="D40:N40">D11+D14+D17+D22+D25+D28+D31+D34+D37+D19</f>
        <v>2784</v>
      </c>
      <c r="E40" s="79">
        <f t="shared" si="5"/>
        <v>29330</v>
      </c>
      <c r="F40" s="79">
        <f t="shared" si="5"/>
        <v>0</v>
      </c>
      <c r="G40" s="79">
        <f t="shared" si="5"/>
        <v>0</v>
      </c>
      <c r="H40" s="79">
        <f t="shared" si="5"/>
        <v>3626</v>
      </c>
      <c r="I40" s="79">
        <f t="shared" si="5"/>
        <v>42947</v>
      </c>
      <c r="J40" s="79">
        <f t="shared" si="5"/>
        <v>13379</v>
      </c>
      <c r="K40" s="79">
        <f t="shared" si="5"/>
        <v>246620</v>
      </c>
      <c r="L40" s="79">
        <f t="shared" si="5"/>
        <v>259999</v>
      </c>
      <c r="M40" s="79">
        <f t="shared" si="5"/>
        <v>3319</v>
      </c>
      <c r="N40" s="79">
        <f t="shared" si="5"/>
        <v>306265</v>
      </c>
      <c r="O40" s="37"/>
    </row>
    <row r="41" spans="1:15" s="125" customFormat="1" ht="11.25" customHeight="1" thickBot="1">
      <c r="A41" s="81"/>
      <c r="B41" s="82" t="s">
        <v>140</v>
      </c>
      <c r="C41" s="83">
        <f>C12+C15+C18+C23+C26+C29+C32+C35+C38+C20</f>
        <v>7155</v>
      </c>
      <c r="D41" s="83">
        <f aca="true" t="shared" si="6" ref="D41:N41">D12+D15+D18+D23+D26+D29+D32+D35+D38+D20</f>
        <v>2754</v>
      </c>
      <c r="E41" s="83">
        <f t="shared" si="6"/>
        <v>29156</v>
      </c>
      <c r="F41" s="83">
        <f t="shared" si="6"/>
        <v>0</v>
      </c>
      <c r="G41" s="83">
        <f t="shared" si="6"/>
        <v>0</v>
      </c>
      <c r="H41" s="83">
        <f t="shared" si="6"/>
        <v>0</v>
      </c>
      <c r="I41" s="83">
        <f t="shared" si="6"/>
        <v>39065</v>
      </c>
      <c r="J41" s="83">
        <f t="shared" si="6"/>
        <v>0</v>
      </c>
      <c r="K41" s="83">
        <f t="shared" si="6"/>
        <v>246370</v>
      </c>
      <c r="L41" s="83">
        <f t="shared" si="6"/>
        <v>246370</v>
      </c>
      <c r="M41" s="83">
        <f t="shared" si="6"/>
        <v>3100</v>
      </c>
      <c r="N41" s="83">
        <f t="shared" si="6"/>
        <v>288535</v>
      </c>
      <c r="O41" s="37"/>
    </row>
    <row r="42" spans="1:15" ht="11.25" customHeight="1">
      <c r="A42" s="61" t="s">
        <v>38</v>
      </c>
      <c r="B42" s="62" t="s">
        <v>26</v>
      </c>
      <c r="C42" s="63"/>
      <c r="D42" s="63"/>
      <c r="E42" s="63"/>
      <c r="F42" s="63">
        <v>2442</v>
      </c>
      <c r="G42" s="63"/>
      <c r="H42" s="63"/>
      <c r="I42" s="63">
        <f aca="true" t="shared" si="7" ref="I42:I56">SUM(C42:H42)</f>
        <v>2442</v>
      </c>
      <c r="J42" s="63"/>
      <c r="K42" s="63"/>
      <c r="L42" s="63">
        <f aca="true" t="shared" si="8" ref="L42:L56">J42+K42</f>
        <v>0</v>
      </c>
      <c r="M42" s="63"/>
      <c r="N42" s="64">
        <f t="shared" si="2"/>
        <v>2442</v>
      </c>
      <c r="O42" s="7"/>
    </row>
    <row r="43" spans="1:30" ht="11.25" customHeight="1">
      <c r="A43" s="85"/>
      <c r="B43" s="86" t="s">
        <v>145</v>
      </c>
      <c r="C43" s="87"/>
      <c r="D43" s="87">
        <v>42</v>
      </c>
      <c r="E43" s="87"/>
      <c r="F43" s="87">
        <v>17335</v>
      </c>
      <c r="G43" s="87"/>
      <c r="H43" s="87"/>
      <c r="I43" s="87">
        <f t="shared" si="7"/>
        <v>17377</v>
      </c>
      <c r="J43" s="87"/>
      <c r="K43" s="87"/>
      <c r="L43" s="87">
        <f t="shared" si="8"/>
        <v>0</v>
      </c>
      <c r="M43" s="87"/>
      <c r="N43" s="88">
        <f t="shared" si="2"/>
        <v>17377</v>
      </c>
      <c r="O43" s="7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18" customFormat="1" ht="11.25" customHeight="1" thickBot="1">
      <c r="A44" s="139"/>
      <c r="B44" s="140" t="s">
        <v>140</v>
      </c>
      <c r="C44" s="141"/>
      <c r="D44" s="141">
        <v>42</v>
      </c>
      <c r="E44" s="141">
        <v>35</v>
      </c>
      <c r="F44" s="141">
        <v>16938</v>
      </c>
      <c r="G44" s="141"/>
      <c r="H44" s="141"/>
      <c r="I44" s="141">
        <f t="shared" si="7"/>
        <v>17015</v>
      </c>
      <c r="J44" s="141"/>
      <c r="K44" s="141"/>
      <c r="L44" s="141">
        <f t="shared" si="8"/>
        <v>0</v>
      </c>
      <c r="M44" s="141"/>
      <c r="N44" s="142">
        <f t="shared" si="2"/>
        <v>17015</v>
      </c>
      <c r="O44" s="7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1.25" customHeight="1">
      <c r="A45" s="85" t="s">
        <v>39</v>
      </c>
      <c r="B45" s="86" t="s">
        <v>40</v>
      </c>
      <c r="C45" s="87"/>
      <c r="D45" s="87"/>
      <c r="E45" s="87"/>
      <c r="F45" s="87">
        <v>3200</v>
      </c>
      <c r="G45" s="87"/>
      <c r="H45" s="87"/>
      <c r="I45" s="87">
        <f t="shared" si="7"/>
        <v>3200</v>
      </c>
      <c r="J45" s="87"/>
      <c r="K45" s="87"/>
      <c r="L45" s="87">
        <f t="shared" si="8"/>
        <v>0</v>
      </c>
      <c r="M45" s="87"/>
      <c r="N45" s="88">
        <f t="shared" si="2"/>
        <v>3200</v>
      </c>
      <c r="O45" s="7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15" ht="11.25" customHeight="1">
      <c r="A46" s="85"/>
      <c r="B46" s="86" t="s">
        <v>145</v>
      </c>
      <c r="C46" s="87"/>
      <c r="D46" s="87"/>
      <c r="E46" s="87"/>
      <c r="F46" s="87">
        <v>8102</v>
      </c>
      <c r="G46" s="87"/>
      <c r="H46" s="87"/>
      <c r="I46" s="87">
        <f t="shared" si="7"/>
        <v>8102</v>
      </c>
      <c r="J46" s="87"/>
      <c r="K46" s="87"/>
      <c r="L46" s="87">
        <f t="shared" si="8"/>
        <v>0</v>
      </c>
      <c r="M46" s="87"/>
      <c r="N46" s="88">
        <f t="shared" si="2"/>
        <v>8102</v>
      </c>
      <c r="O46" s="7"/>
    </row>
    <row r="47" spans="1:15" ht="11.25" customHeight="1" thickBot="1">
      <c r="A47" s="69"/>
      <c r="B47" s="70" t="s">
        <v>140</v>
      </c>
      <c r="C47" s="71"/>
      <c r="D47" s="71"/>
      <c r="E47" s="71"/>
      <c r="F47" s="71">
        <v>7820</v>
      </c>
      <c r="G47" s="71"/>
      <c r="H47" s="71"/>
      <c r="I47" s="89">
        <f t="shared" si="7"/>
        <v>7820</v>
      </c>
      <c r="J47" s="71"/>
      <c r="K47" s="71"/>
      <c r="L47" s="89">
        <f t="shared" si="8"/>
        <v>0</v>
      </c>
      <c r="M47" s="71"/>
      <c r="N47" s="90">
        <f t="shared" si="2"/>
        <v>7820</v>
      </c>
      <c r="O47" s="7"/>
    </row>
    <row r="48" spans="1:15" ht="11.25" customHeight="1">
      <c r="A48" s="61" t="s">
        <v>41</v>
      </c>
      <c r="B48" s="62" t="s">
        <v>42</v>
      </c>
      <c r="C48" s="63">
        <v>1011</v>
      </c>
      <c r="D48" s="63">
        <v>351</v>
      </c>
      <c r="E48" s="63"/>
      <c r="F48" s="63"/>
      <c r="G48" s="63"/>
      <c r="H48" s="63"/>
      <c r="I48" s="63">
        <f t="shared" si="7"/>
        <v>1362</v>
      </c>
      <c r="J48" s="63"/>
      <c r="K48" s="63"/>
      <c r="L48" s="63">
        <f t="shared" si="8"/>
        <v>0</v>
      </c>
      <c r="M48" s="63"/>
      <c r="N48" s="64">
        <f t="shared" si="2"/>
        <v>1362</v>
      </c>
      <c r="O48" s="7"/>
    </row>
    <row r="49" spans="1:15" ht="11.25" customHeight="1">
      <c r="A49" s="65"/>
      <c r="B49" s="66" t="s">
        <v>161</v>
      </c>
      <c r="C49" s="67">
        <v>1044</v>
      </c>
      <c r="D49" s="67">
        <v>361</v>
      </c>
      <c r="E49" s="67"/>
      <c r="F49" s="67"/>
      <c r="G49" s="67"/>
      <c r="H49" s="67"/>
      <c r="I49" s="67">
        <f t="shared" si="7"/>
        <v>1405</v>
      </c>
      <c r="J49" s="67"/>
      <c r="K49" s="67"/>
      <c r="L49" s="67">
        <f t="shared" si="8"/>
        <v>0</v>
      </c>
      <c r="M49" s="67"/>
      <c r="N49" s="68">
        <f t="shared" si="2"/>
        <v>1405</v>
      </c>
      <c r="O49" s="7"/>
    </row>
    <row r="50" spans="1:30" ht="11.25" customHeight="1" thickBot="1">
      <c r="A50" s="91"/>
      <c r="B50" s="92" t="s">
        <v>140</v>
      </c>
      <c r="C50" s="93">
        <v>983</v>
      </c>
      <c r="D50" s="93">
        <v>346</v>
      </c>
      <c r="E50" s="93">
        <v>10</v>
      </c>
      <c r="F50" s="93"/>
      <c r="G50" s="93"/>
      <c r="H50" s="93"/>
      <c r="I50" s="93">
        <f t="shared" si="7"/>
        <v>1339</v>
      </c>
      <c r="J50" s="93"/>
      <c r="K50" s="93"/>
      <c r="L50" s="93">
        <f t="shared" si="8"/>
        <v>0</v>
      </c>
      <c r="M50" s="93"/>
      <c r="N50" s="94">
        <f t="shared" si="2"/>
        <v>1339</v>
      </c>
      <c r="O50" s="7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ht="11.25" customHeight="1">
      <c r="A51" s="85" t="s">
        <v>146</v>
      </c>
      <c r="B51" s="86" t="s">
        <v>147</v>
      </c>
      <c r="C51" s="87"/>
      <c r="D51" s="87"/>
      <c r="E51" s="87"/>
      <c r="F51" s="87">
        <v>237</v>
      </c>
      <c r="G51" s="87"/>
      <c r="H51" s="87"/>
      <c r="I51" s="87">
        <f t="shared" si="7"/>
        <v>237</v>
      </c>
      <c r="J51" s="87"/>
      <c r="K51" s="87"/>
      <c r="L51" s="87">
        <f t="shared" si="8"/>
        <v>0</v>
      </c>
      <c r="M51" s="87">
        <v>874</v>
      </c>
      <c r="N51" s="88">
        <f t="shared" si="2"/>
        <v>1111</v>
      </c>
      <c r="O51" s="7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1.25" customHeight="1">
      <c r="A52" s="95"/>
      <c r="B52" s="96" t="s">
        <v>179</v>
      </c>
      <c r="C52" s="89"/>
      <c r="D52" s="89"/>
      <c r="E52" s="89">
        <v>70</v>
      </c>
      <c r="F52" s="89">
        <v>237</v>
      </c>
      <c r="G52" s="89"/>
      <c r="H52" s="89"/>
      <c r="I52" s="87">
        <f t="shared" si="7"/>
        <v>307</v>
      </c>
      <c r="J52" s="89"/>
      <c r="K52" s="89"/>
      <c r="L52" s="87">
        <f t="shared" si="8"/>
        <v>0</v>
      </c>
      <c r="M52" s="89">
        <v>907</v>
      </c>
      <c r="N52" s="88">
        <f t="shared" si="2"/>
        <v>1214</v>
      </c>
      <c r="O52" s="7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11.25" customHeight="1" thickBot="1">
      <c r="A53" s="69"/>
      <c r="B53" s="70" t="s">
        <v>140</v>
      </c>
      <c r="C53" s="71"/>
      <c r="D53" s="71"/>
      <c r="E53" s="71">
        <v>75</v>
      </c>
      <c r="F53" s="71">
        <v>210</v>
      </c>
      <c r="G53" s="71"/>
      <c r="H53" s="71"/>
      <c r="I53" s="71">
        <f t="shared" si="7"/>
        <v>285</v>
      </c>
      <c r="J53" s="71"/>
      <c r="K53" s="71"/>
      <c r="L53" s="71">
        <f t="shared" si="8"/>
        <v>0</v>
      </c>
      <c r="M53" s="71">
        <v>1171</v>
      </c>
      <c r="N53" s="72">
        <f t="shared" si="2"/>
        <v>1456</v>
      </c>
      <c r="O53" s="7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ht="11.25" customHeight="1">
      <c r="A54" s="61" t="s">
        <v>43</v>
      </c>
      <c r="B54" s="62" t="s">
        <v>44</v>
      </c>
      <c r="C54" s="63"/>
      <c r="D54" s="63"/>
      <c r="E54" s="63"/>
      <c r="F54" s="63"/>
      <c r="G54" s="63">
        <v>1575</v>
      </c>
      <c r="H54" s="63"/>
      <c r="I54" s="63">
        <f t="shared" si="7"/>
        <v>1575</v>
      </c>
      <c r="J54" s="63"/>
      <c r="K54" s="63"/>
      <c r="L54" s="63">
        <f t="shared" si="8"/>
        <v>0</v>
      </c>
      <c r="M54" s="63"/>
      <c r="N54" s="64">
        <f t="shared" si="2"/>
        <v>1575</v>
      </c>
      <c r="O54" s="7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ht="11.25" customHeight="1">
      <c r="A55" s="65"/>
      <c r="B55" s="66" t="s">
        <v>162</v>
      </c>
      <c r="C55" s="67"/>
      <c r="D55" s="67"/>
      <c r="E55" s="67"/>
      <c r="F55" s="67"/>
      <c r="G55" s="67">
        <v>1575</v>
      </c>
      <c r="H55" s="67"/>
      <c r="I55" s="67">
        <f t="shared" si="7"/>
        <v>1575</v>
      </c>
      <c r="J55" s="67"/>
      <c r="K55" s="67"/>
      <c r="L55" s="67">
        <f t="shared" si="8"/>
        <v>0</v>
      </c>
      <c r="M55" s="67"/>
      <c r="N55" s="68">
        <f t="shared" si="2"/>
        <v>1575</v>
      </c>
      <c r="O55" s="7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 spans="1:30" ht="11.25" customHeight="1" thickBot="1">
      <c r="A56" s="91"/>
      <c r="B56" s="92" t="s">
        <v>140</v>
      </c>
      <c r="C56" s="93"/>
      <c r="D56" s="93"/>
      <c r="E56" s="93"/>
      <c r="F56" s="93"/>
      <c r="G56" s="93">
        <v>1575</v>
      </c>
      <c r="H56" s="93"/>
      <c r="I56" s="93">
        <f t="shared" si="7"/>
        <v>1575</v>
      </c>
      <c r="J56" s="93"/>
      <c r="K56" s="93"/>
      <c r="L56" s="93">
        <f t="shared" si="8"/>
        <v>0</v>
      </c>
      <c r="M56" s="93"/>
      <c r="N56" s="94">
        <f t="shared" si="2"/>
        <v>1575</v>
      </c>
      <c r="O56" s="7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1:30" s="125" customFormat="1" ht="11.25" customHeight="1">
      <c r="A57" s="129" t="s">
        <v>45</v>
      </c>
      <c r="B57" s="116" t="s">
        <v>46</v>
      </c>
      <c r="C57" s="117">
        <f>C42+C45+C48+C51+C54</f>
        <v>1011</v>
      </c>
      <c r="D57" s="117">
        <f aca="true" t="shared" si="9" ref="D57:N57">D42+D45+D48+D51+D54</f>
        <v>351</v>
      </c>
      <c r="E57" s="117">
        <f t="shared" si="9"/>
        <v>0</v>
      </c>
      <c r="F57" s="117">
        <f t="shared" si="9"/>
        <v>5879</v>
      </c>
      <c r="G57" s="117">
        <f t="shared" si="9"/>
        <v>1575</v>
      </c>
      <c r="H57" s="117">
        <f t="shared" si="9"/>
        <v>0</v>
      </c>
      <c r="I57" s="117">
        <f t="shared" si="9"/>
        <v>8816</v>
      </c>
      <c r="J57" s="117">
        <f t="shared" si="9"/>
        <v>0</v>
      </c>
      <c r="K57" s="117">
        <f t="shared" si="9"/>
        <v>0</v>
      </c>
      <c r="L57" s="117">
        <f t="shared" si="9"/>
        <v>0</v>
      </c>
      <c r="M57" s="117">
        <f t="shared" si="9"/>
        <v>874</v>
      </c>
      <c r="N57" s="118">
        <f t="shared" si="9"/>
        <v>9690</v>
      </c>
      <c r="O57" s="37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</row>
    <row r="58" spans="1:15" s="125" customFormat="1" ht="11.25" customHeight="1" thickBot="1">
      <c r="A58" s="81"/>
      <c r="B58" s="82" t="s">
        <v>145</v>
      </c>
      <c r="C58" s="83">
        <f>C43+C46+C49+C52+C55</f>
        <v>1044</v>
      </c>
      <c r="D58" s="83">
        <f aca="true" t="shared" si="10" ref="D58:N58">D43+D46+D49+D52+D55</f>
        <v>403</v>
      </c>
      <c r="E58" s="83">
        <f t="shared" si="10"/>
        <v>70</v>
      </c>
      <c r="F58" s="83">
        <f t="shared" si="10"/>
        <v>25674</v>
      </c>
      <c r="G58" s="83">
        <f t="shared" si="10"/>
        <v>1575</v>
      </c>
      <c r="H58" s="83">
        <f t="shared" si="10"/>
        <v>0</v>
      </c>
      <c r="I58" s="83">
        <f t="shared" si="10"/>
        <v>28766</v>
      </c>
      <c r="J58" s="83">
        <f t="shared" si="10"/>
        <v>0</v>
      </c>
      <c r="K58" s="83">
        <f t="shared" si="10"/>
        <v>0</v>
      </c>
      <c r="L58" s="83">
        <f t="shared" si="10"/>
        <v>0</v>
      </c>
      <c r="M58" s="83">
        <f t="shared" si="10"/>
        <v>907</v>
      </c>
      <c r="N58" s="84">
        <f t="shared" si="10"/>
        <v>29673</v>
      </c>
      <c r="O58" s="37"/>
    </row>
    <row r="59" spans="1:15" s="125" customFormat="1" ht="11.25" customHeight="1" thickBot="1">
      <c r="A59" s="127"/>
      <c r="B59" s="120" t="s">
        <v>140</v>
      </c>
      <c r="C59" s="121">
        <f>C44+C47+C50+C53+C56</f>
        <v>983</v>
      </c>
      <c r="D59" s="121">
        <f aca="true" t="shared" si="11" ref="D59:N59">D44+D47+D50+D53+D56</f>
        <v>388</v>
      </c>
      <c r="E59" s="121">
        <f t="shared" si="11"/>
        <v>120</v>
      </c>
      <c r="F59" s="121">
        <f t="shared" si="11"/>
        <v>24968</v>
      </c>
      <c r="G59" s="121">
        <f t="shared" si="11"/>
        <v>1575</v>
      </c>
      <c r="H59" s="121">
        <f t="shared" si="11"/>
        <v>0</v>
      </c>
      <c r="I59" s="121">
        <f t="shared" si="11"/>
        <v>28034</v>
      </c>
      <c r="J59" s="121">
        <f t="shared" si="11"/>
        <v>0</v>
      </c>
      <c r="K59" s="121">
        <f t="shared" si="11"/>
        <v>0</v>
      </c>
      <c r="L59" s="121">
        <f t="shared" si="11"/>
        <v>0</v>
      </c>
      <c r="M59" s="121">
        <f t="shared" si="11"/>
        <v>1171</v>
      </c>
      <c r="N59" s="128">
        <f t="shared" si="11"/>
        <v>29205</v>
      </c>
      <c r="O59" s="37"/>
    </row>
    <row r="60" spans="1:15" ht="11.25" customHeight="1">
      <c r="A60" s="61" t="s">
        <v>47</v>
      </c>
      <c r="B60" s="62" t="s">
        <v>48</v>
      </c>
      <c r="C60" s="63"/>
      <c r="D60" s="63">
        <v>0</v>
      </c>
      <c r="E60" s="63">
        <v>410</v>
      </c>
      <c r="F60" s="63"/>
      <c r="G60" s="63"/>
      <c r="H60" s="63"/>
      <c r="I60" s="63">
        <f aca="true" t="shared" si="12" ref="I60:I76">SUM(C60:H60)</f>
        <v>410</v>
      </c>
      <c r="J60" s="63"/>
      <c r="K60" s="63"/>
      <c r="L60" s="63">
        <f aca="true" t="shared" si="13" ref="L60:L76">J60+K60</f>
        <v>0</v>
      </c>
      <c r="M60" s="63"/>
      <c r="N60" s="64">
        <f t="shared" si="2"/>
        <v>410</v>
      </c>
      <c r="O60" s="7"/>
    </row>
    <row r="61" spans="1:15" ht="11.25" customHeight="1" thickBot="1">
      <c r="A61" s="95"/>
      <c r="B61" s="96" t="s">
        <v>140</v>
      </c>
      <c r="C61" s="89">
        <v>9</v>
      </c>
      <c r="D61" s="89"/>
      <c r="E61" s="89">
        <v>395</v>
      </c>
      <c r="F61" s="89"/>
      <c r="G61" s="89"/>
      <c r="H61" s="89"/>
      <c r="I61" s="89">
        <f t="shared" si="12"/>
        <v>404</v>
      </c>
      <c r="J61" s="89"/>
      <c r="K61" s="89"/>
      <c r="L61" s="89">
        <f t="shared" si="13"/>
        <v>0</v>
      </c>
      <c r="M61" s="89"/>
      <c r="N61" s="90">
        <f t="shared" si="2"/>
        <v>404</v>
      </c>
      <c r="O61" s="7"/>
    </row>
    <row r="62" spans="1:15" ht="11.25" customHeight="1">
      <c r="A62" s="61" t="s">
        <v>49</v>
      </c>
      <c r="B62" s="62" t="s">
        <v>50</v>
      </c>
      <c r="C62" s="63">
        <v>300</v>
      </c>
      <c r="D62" s="63">
        <v>87</v>
      </c>
      <c r="E62" s="63">
        <v>706</v>
      </c>
      <c r="F62" s="63"/>
      <c r="G62" s="63"/>
      <c r="H62" s="63"/>
      <c r="I62" s="137">
        <f t="shared" si="12"/>
        <v>1093</v>
      </c>
      <c r="J62" s="63"/>
      <c r="K62" s="63"/>
      <c r="L62" s="137">
        <f t="shared" si="13"/>
        <v>0</v>
      </c>
      <c r="M62" s="63">
        <v>165</v>
      </c>
      <c r="N62" s="138">
        <f t="shared" si="2"/>
        <v>1258</v>
      </c>
      <c r="O62" s="7"/>
    </row>
    <row r="63" spans="1:15" ht="11.25" customHeight="1">
      <c r="A63" s="95"/>
      <c r="B63" s="96" t="s">
        <v>188</v>
      </c>
      <c r="C63" s="89">
        <v>300</v>
      </c>
      <c r="D63" s="89">
        <v>87</v>
      </c>
      <c r="E63" s="89">
        <v>706</v>
      </c>
      <c r="F63" s="89"/>
      <c r="G63" s="89"/>
      <c r="H63" s="89"/>
      <c r="I63" s="67">
        <f t="shared" si="12"/>
        <v>1093</v>
      </c>
      <c r="J63" s="89"/>
      <c r="K63" s="89"/>
      <c r="L63" s="67">
        <f t="shared" si="13"/>
        <v>0</v>
      </c>
      <c r="M63" s="89">
        <v>170</v>
      </c>
      <c r="N63" s="67">
        <f t="shared" si="2"/>
        <v>1263</v>
      </c>
      <c r="O63" s="7"/>
    </row>
    <row r="64" spans="1:15" ht="11.25" customHeight="1" thickBot="1">
      <c r="A64" s="91"/>
      <c r="B64" s="92" t="s">
        <v>140</v>
      </c>
      <c r="C64" s="93">
        <v>300</v>
      </c>
      <c r="D64" s="93">
        <v>30</v>
      </c>
      <c r="E64" s="93">
        <v>768</v>
      </c>
      <c r="F64" s="93"/>
      <c r="G64" s="93"/>
      <c r="H64" s="93"/>
      <c r="I64" s="93">
        <f t="shared" si="12"/>
        <v>1098</v>
      </c>
      <c r="J64" s="93"/>
      <c r="K64" s="93"/>
      <c r="L64" s="93">
        <f t="shared" si="13"/>
        <v>0</v>
      </c>
      <c r="M64" s="93">
        <v>153</v>
      </c>
      <c r="N64" s="94">
        <f t="shared" si="2"/>
        <v>1251</v>
      </c>
      <c r="O64" s="7"/>
    </row>
    <row r="65" spans="1:15" s="125" customFormat="1" ht="11.25" customHeight="1">
      <c r="A65" s="124" t="s">
        <v>51</v>
      </c>
      <c r="B65" s="74" t="s">
        <v>148</v>
      </c>
      <c r="C65" s="75">
        <f>C60+C62</f>
        <v>300</v>
      </c>
      <c r="D65" s="75">
        <f aca="true" t="shared" si="14" ref="D65:N65">D60+D62</f>
        <v>87</v>
      </c>
      <c r="E65" s="75">
        <f t="shared" si="14"/>
        <v>1116</v>
      </c>
      <c r="F65" s="75">
        <f t="shared" si="14"/>
        <v>0</v>
      </c>
      <c r="G65" s="75">
        <f t="shared" si="14"/>
        <v>0</v>
      </c>
      <c r="H65" s="75">
        <f t="shared" si="14"/>
        <v>0</v>
      </c>
      <c r="I65" s="75">
        <f t="shared" si="14"/>
        <v>1503</v>
      </c>
      <c r="J65" s="75">
        <f t="shared" si="14"/>
        <v>0</v>
      </c>
      <c r="K65" s="75">
        <f t="shared" si="14"/>
        <v>0</v>
      </c>
      <c r="L65" s="75">
        <f t="shared" si="14"/>
        <v>0</v>
      </c>
      <c r="M65" s="75">
        <f t="shared" si="14"/>
        <v>165</v>
      </c>
      <c r="N65" s="76">
        <f t="shared" si="14"/>
        <v>1668</v>
      </c>
      <c r="O65" s="37"/>
    </row>
    <row r="66" spans="1:15" s="125" customFormat="1" ht="11.25" customHeight="1">
      <c r="A66" s="77"/>
      <c r="B66" s="78" t="s">
        <v>145</v>
      </c>
      <c r="C66" s="79">
        <f>C60+C63</f>
        <v>300</v>
      </c>
      <c r="D66" s="79">
        <f aca="true" t="shared" si="15" ref="D66:N66">D60+D63</f>
        <v>87</v>
      </c>
      <c r="E66" s="79">
        <f t="shared" si="15"/>
        <v>1116</v>
      </c>
      <c r="F66" s="79">
        <f t="shared" si="15"/>
        <v>0</v>
      </c>
      <c r="G66" s="79">
        <f t="shared" si="15"/>
        <v>0</v>
      </c>
      <c r="H66" s="79">
        <f t="shared" si="15"/>
        <v>0</v>
      </c>
      <c r="I66" s="79">
        <f t="shared" si="15"/>
        <v>1503</v>
      </c>
      <c r="J66" s="79">
        <f t="shared" si="15"/>
        <v>0</v>
      </c>
      <c r="K66" s="79">
        <f t="shared" si="15"/>
        <v>0</v>
      </c>
      <c r="L66" s="79">
        <f t="shared" si="15"/>
        <v>0</v>
      </c>
      <c r="M66" s="79">
        <f t="shared" si="15"/>
        <v>170</v>
      </c>
      <c r="N66" s="79">
        <f t="shared" si="15"/>
        <v>1673</v>
      </c>
      <c r="O66" s="37"/>
    </row>
    <row r="67" spans="1:15" s="125" customFormat="1" ht="11.25" customHeight="1" thickBot="1">
      <c r="A67" s="111"/>
      <c r="B67" s="112" t="s">
        <v>140</v>
      </c>
      <c r="C67" s="113">
        <f>C61+C64</f>
        <v>309</v>
      </c>
      <c r="D67" s="113">
        <f aca="true" t="shared" si="16" ref="D67:N67">D61+D64</f>
        <v>30</v>
      </c>
      <c r="E67" s="113">
        <f t="shared" si="16"/>
        <v>1163</v>
      </c>
      <c r="F67" s="113">
        <f t="shared" si="16"/>
        <v>0</v>
      </c>
      <c r="G67" s="113">
        <f t="shared" si="16"/>
        <v>0</v>
      </c>
      <c r="H67" s="113">
        <f t="shared" si="16"/>
        <v>0</v>
      </c>
      <c r="I67" s="113">
        <f t="shared" si="16"/>
        <v>1502</v>
      </c>
      <c r="J67" s="113">
        <f t="shared" si="16"/>
        <v>0</v>
      </c>
      <c r="K67" s="113">
        <f t="shared" si="16"/>
        <v>0</v>
      </c>
      <c r="L67" s="113">
        <f t="shared" si="16"/>
        <v>0</v>
      </c>
      <c r="M67" s="113">
        <f t="shared" si="16"/>
        <v>153</v>
      </c>
      <c r="N67" s="114">
        <f t="shared" si="16"/>
        <v>1655</v>
      </c>
      <c r="O67" s="37"/>
    </row>
    <row r="68" spans="1:15" ht="11.25" customHeight="1">
      <c r="A68" s="61" t="s">
        <v>52</v>
      </c>
      <c r="B68" s="62" t="s">
        <v>53</v>
      </c>
      <c r="C68" s="63"/>
      <c r="D68" s="63"/>
      <c r="E68" s="63">
        <v>415</v>
      </c>
      <c r="F68" s="63"/>
      <c r="G68" s="63"/>
      <c r="H68" s="63"/>
      <c r="I68" s="63">
        <f t="shared" si="12"/>
        <v>415</v>
      </c>
      <c r="J68" s="63"/>
      <c r="K68" s="63"/>
      <c r="L68" s="63">
        <f t="shared" si="13"/>
        <v>0</v>
      </c>
      <c r="M68" s="63">
        <v>2914</v>
      </c>
      <c r="N68" s="64">
        <f t="shared" si="2"/>
        <v>3329</v>
      </c>
      <c r="O68" s="7"/>
    </row>
    <row r="69" spans="1:15" ht="11.25" customHeight="1">
      <c r="A69" s="65"/>
      <c r="B69" s="66" t="s">
        <v>163</v>
      </c>
      <c r="C69" s="67"/>
      <c r="D69" s="67"/>
      <c r="E69" s="67">
        <v>264</v>
      </c>
      <c r="F69" s="67"/>
      <c r="G69" s="67"/>
      <c r="H69" s="67"/>
      <c r="I69" s="67">
        <f t="shared" si="12"/>
        <v>264</v>
      </c>
      <c r="J69" s="67"/>
      <c r="K69" s="67"/>
      <c r="L69" s="67">
        <f t="shared" si="13"/>
        <v>0</v>
      </c>
      <c r="M69" s="67">
        <v>2382</v>
      </c>
      <c r="N69" s="68">
        <f t="shared" si="2"/>
        <v>2646</v>
      </c>
      <c r="O69" s="7"/>
    </row>
    <row r="70" spans="1:15" ht="11.25" customHeight="1" thickBot="1">
      <c r="A70" s="69"/>
      <c r="B70" s="70" t="s">
        <v>140</v>
      </c>
      <c r="C70" s="71"/>
      <c r="D70" s="71"/>
      <c r="E70" s="71">
        <v>281</v>
      </c>
      <c r="F70" s="71"/>
      <c r="G70" s="71"/>
      <c r="H70" s="71"/>
      <c r="I70" s="71">
        <f t="shared" si="12"/>
        <v>281</v>
      </c>
      <c r="J70" s="71"/>
      <c r="K70" s="71"/>
      <c r="L70" s="71">
        <f t="shared" si="13"/>
        <v>0</v>
      </c>
      <c r="M70" s="71">
        <v>1934</v>
      </c>
      <c r="N70" s="72">
        <f t="shared" si="2"/>
        <v>2215</v>
      </c>
      <c r="O70" s="7"/>
    </row>
    <row r="71" spans="1:15" ht="11.25" customHeight="1">
      <c r="A71" s="61" t="s">
        <v>54</v>
      </c>
      <c r="B71" s="62" t="s">
        <v>55</v>
      </c>
      <c r="C71" s="63"/>
      <c r="D71" s="63"/>
      <c r="E71" s="63">
        <v>12397</v>
      </c>
      <c r="F71" s="63"/>
      <c r="G71" s="63"/>
      <c r="H71" s="63"/>
      <c r="I71" s="63">
        <f t="shared" si="12"/>
        <v>12397</v>
      </c>
      <c r="J71" s="63"/>
      <c r="K71" s="63">
        <v>18000</v>
      </c>
      <c r="L71" s="63">
        <f t="shared" si="13"/>
        <v>18000</v>
      </c>
      <c r="M71" s="63">
        <v>1186</v>
      </c>
      <c r="N71" s="64">
        <f t="shared" si="2"/>
        <v>31583</v>
      </c>
      <c r="O71" s="7"/>
    </row>
    <row r="72" spans="1:15" ht="11.25" customHeight="1">
      <c r="A72" s="65"/>
      <c r="B72" s="66" t="s">
        <v>166</v>
      </c>
      <c r="C72" s="67"/>
      <c r="D72" s="67"/>
      <c r="E72" s="67">
        <v>14377</v>
      </c>
      <c r="F72" s="67"/>
      <c r="G72" s="67"/>
      <c r="H72" s="67"/>
      <c r="I72" s="67">
        <f t="shared" si="12"/>
        <v>14377</v>
      </c>
      <c r="J72" s="67"/>
      <c r="K72" s="67">
        <v>76650</v>
      </c>
      <c r="L72" s="67">
        <f t="shared" si="13"/>
        <v>76650</v>
      </c>
      <c r="M72" s="67">
        <v>1224</v>
      </c>
      <c r="N72" s="68">
        <f t="shared" si="2"/>
        <v>92251</v>
      </c>
      <c r="O72" s="7"/>
    </row>
    <row r="73" spans="1:15" ht="11.25" customHeight="1" thickBot="1">
      <c r="A73" s="91"/>
      <c r="B73" s="92" t="s">
        <v>140</v>
      </c>
      <c r="C73" s="93"/>
      <c r="D73" s="93"/>
      <c r="E73" s="93">
        <v>14011</v>
      </c>
      <c r="F73" s="93"/>
      <c r="G73" s="93"/>
      <c r="H73" s="93"/>
      <c r="I73" s="93">
        <f t="shared" si="12"/>
        <v>14011</v>
      </c>
      <c r="J73" s="93"/>
      <c r="K73" s="93">
        <v>76675</v>
      </c>
      <c r="L73" s="93">
        <f t="shared" si="13"/>
        <v>76675</v>
      </c>
      <c r="M73" s="93">
        <v>922</v>
      </c>
      <c r="N73" s="94">
        <f t="shared" si="2"/>
        <v>91608</v>
      </c>
      <c r="O73" s="7"/>
    </row>
    <row r="74" spans="1:15" ht="11.25" customHeight="1">
      <c r="A74" s="61" t="s">
        <v>56</v>
      </c>
      <c r="B74" s="62" t="s">
        <v>58</v>
      </c>
      <c r="C74" s="63">
        <v>1250</v>
      </c>
      <c r="D74" s="63">
        <v>504</v>
      </c>
      <c r="E74" s="63">
        <v>4925</v>
      </c>
      <c r="F74" s="63"/>
      <c r="G74" s="63"/>
      <c r="H74" s="63"/>
      <c r="I74" s="63">
        <f t="shared" si="12"/>
        <v>6679</v>
      </c>
      <c r="J74" s="63"/>
      <c r="K74" s="63">
        <v>3500</v>
      </c>
      <c r="L74" s="63">
        <f t="shared" si="13"/>
        <v>3500</v>
      </c>
      <c r="M74" s="63">
        <v>833</v>
      </c>
      <c r="N74" s="64">
        <f t="shared" si="2"/>
        <v>11012</v>
      </c>
      <c r="O74" s="7"/>
    </row>
    <row r="75" spans="1:15" ht="11.25" customHeight="1">
      <c r="A75" s="65"/>
      <c r="B75" s="66" t="s">
        <v>145</v>
      </c>
      <c r="C75" s="67">
        <v>1280</v>
      </c>
      <c r="D75" s="67">
        <v>515</v>
      </c>
      <c r="E75" s="67">
        <v>6524</v>
      </c>
      <c r="F75" s="67"/>
      <c r="G75" s="67"/>
      <c r="H75" s="67"/>
      <c r="I75" s="87">
        <f t="shared" si="12"/>
        <v>8319</v>
      </c>
      <c r="J75" s="67"/>
      <c r="K75" s="67">
        <v>500</v>
      </c>
      <c r="L75" s="87">
        <f t="shared" si="13"/>
        <v>500</v>
      </c>
      <c r="M75" s="67">
        <v>859</v>
      </c>
      <c r="N75" s="88">
        <f t="shared" si="2"/>
        <v>9678</v>
      </c>
      <c r="O75" s="7"/>
    </row>
    <row r="76" spans="1:15" ht="11.25" customHeight="1" thickBot="1">
      <c r="A76" s="91"/>
      <c r="B76" s="92" t="s">
        <v>140</v>
      </c>
      <c r="C76" s="93">
        <v>1188</v>
      </c>
      <c r="D76" s="93">
        <v>613</v>
      </c>
      <c r="E76" s="93">
        <v>7049</v>
      </c>
      <c r="F76" s="93"/>
      <c r="G76" s="93"/>
      <c r="H76" s="93"/>
      <c r="I76" s="141">
        <f t="shared" si="12"/>
        <v>8850</v>
      </c>
      <c r="J76" s="93"/>
      <c r="K76" s="93">
        <v>434</v>
      </c>
      <c r="L76" s="141">
        <f t="shared" si="13"/>
        <v>434</v>
      </c>
      <c r="M76" s="93">
        <v>1299</v>
      </c>
      <c r="N76" s="142">
        <f t="shared" si="2"/>
        <v>10583</v>
      </c>
      <c r="O76" s="7"/>
    </row>
    <row r="77" spans="1:15" ht="11.25" customHeight="1">
      <c r="A77" s="61" t="s">
        <v>59</v>
      </c>
      <c r="B77" s="62" t="s">
        <v>60</v>
      </c>
      <c r="C77" s="63"/>
      <c r="D77" s="63"/>
      <c r="E77" s="63"/>
      <c r="F77" s="63"/>
      <c r="G77" s="63">
        <v>393</v>
      </c>
      <c r="H77" s="63"/>
      <c r="I77" s="63">
        <f aca="true" t="shared" si="17" ref="I77:I82">SUM(C77:H77)</f>
        <v>393</v>
      </c>
      <c r="J77" s="63"/>
      <c r="K77" s="63"/>
      <c r="L77" s="63">
        <f>J77+K77</f>
        <v>0</v>
      </c>
      <c r="M77" s="63"/>
      <c r="N77" s="64">
        <f aca="true" t="shared" si="18" ref="N77:N82">I77+L77+M77</f>
        <v>393</v>
      </c>
      <c r="O77" s="7"/>
    </row>
    <row r="78" spans="1:15" ht="11.25" customHeight="1">
      <c r="A78" s="65"/>
      <c r="B78" s="66" t="s">
        <v>145</v>
      </c>
      <c r="C78" s="67"/>
      <c r="D78" s="67"/>
      <c r="E78" s="67"/>
      <c r="F78" s="67"/>
      <c r="G78" s="67">
        <v>578</v>
      </c>
      <c r="H78" s="67"/>
      <c r="I78" s="67">
        <f t="shared" si="17"/>
        <v>578</v>
      </c>
      <c r="J78" s="67"/>
      <c r="K78" s="67">
        <v>162</v>
      </c>
      <c r="L78" s="87">
        <f>SUM(J78:K78)</f>
        <v>162</v>
      </c>
      <c r="M78" s="67"/>
      <c r="N78" s="68">
        <f t="shared" si="18"/>
        <v>740</v>
      </c>
      <c r="O78" s="7"/>
    </row>
    <row r="79" spans="1:15" ht="11.25" customHeight="1" thickBot="1">
      <c r="A79" s="91"/>
      <c r="B79" s="92" t="s">
        <v>140</v>
      </c>
      <c r="C79" s="93"/>
      <c r="D79" s="93"/>
      <c r="E79" s="93"/>
      <c r="F79" s="93"/>
      <c r="G79" s="93">
        <v>445</v>
      </c>
      <c r="H79" s="93"/>
      <c r="I79" s="93">
        <f t="shared" si="17"/>
        <v>445</v>
      </c>
      <c r="J79" s="93"/>
      <c r="K79" s="93">
        <v>162</v>
      </c>
      <c r="L79" s="141">
        <f>SUM(J79:K79)</f>
        <v>162</v>
      </c>
      <c r="M79" s="93"/>
      <c r="N79" s="94">
        <f t="shared" si="18"/>
        <v>607</v>
      </c>
      <c r="O79" s="7"/>
    </row>
    <row r="80" spans="1:15" ht="11.25" customHeight="1">
      <c r="A80" s="61" t="s">
        <v>65</v>
      </c>
      <c r="B80" s="62" t="s">
        <v>66</v>
      </c>
      <c r="C80" s="63">
        <v>400</v>
      </c>
      <c r="D80" s="63">
        <v>128</v>
      </c>
      <c r="E80" s="63">
        <v>625</v>
      </c>
      <c r="F80" s="63"/>
      <c r="G80" s="63">
        <v>690</v>
      </c>
      <c r="H80" s="63"/>
      <c r="I80" s="63">
        <f t="shared" si="17"/>
        <v>1843</v>
      </c>
      <c r="J80" s="63"/>
      <c r="K80" s="63"/>
      <c r="L80" s="63">
        <f>J80+K80</f>
        <v>0</v>
      </c>
      <c r="M80" s="63">
        <v>201</v>
      </c>
      <c r="N80" s="64">
        <f t="shared" si="18"/>
        <v>2044</v>
      </c>
      <c r="O80" s="7"/>
    </row>
    <row r="81" spans="1:15" ht="11.25" customHeight="1">
      <c r="A81" s="65"/>
      <c r="B81" s="66" t="s">
        <v>145</v>
      </c>
      <c r="C81" s="67">
        <v>400</v>
      </c>
      <c r="D81" s="67">
        <v>128</v>
      </c>
      <c r="E81" s="67">
        <v>625</v>
      </c>
      <c r="F81" s="67"/>
      <c r="G81" s="67">
        <v>1201</v>
      </c>
      <c r="H81" s="67"/>
      <c r="I81" s="67">
        <f t="shared" si="17"/>
        <v>2354</v>
      </c>
      <c r="J81" s="67"/>
      <c r="K81" s="67">
        <v>0</v>
      </c>
      <c r="L81" s="87">
        <v>0</v>
      </c>
      <c r="M81" s="67">
        <v>207</v>
      </c>
      <c r="N81" s="68">
        <f t="shared" si="18"/>
        <v>2561</v>
      </c>
      <c r="O81" s="7"/>
    </row>
    <row r="82" spans="1:15" ht="11.25" customHeight="1" thickBot="1">
      <c r="A82" s="91"/>
      <c r="B82" s="92" t="s">
        <v>140</v>
      </c>
      <c r="C82" s="93">
        <v>15</v>
      </c>
      <c r="D82" s="93">
        <v>2</v>
      </c>
      <c r="E82" s="93">
        <v>454</v>
      </c>
      <c r="F82" s="93"/>
      <c r="G82" s="93">
        <v>737</v>
      </c>
      <c r="H82" s="93"/>
      <c r="I82" s="93">
        <f t="shared" si="17"/>
        <v>1208</v>
      </c>
      <c r="J82" s="93"/>
      <c r="K82" s="93"/>
      <c r="L82" s="141">
        <v>0</v>
      </c>
      <c r="M82" s="93">
        <v>213</v>
      </c>
      <c r="N82" s="94">
        <f t="shared" si="18"/>
        <v>1421</v>
      </c>
      <c r="O82" s="7"/>
    </row>
    <row r="83" spans="1:15" s="60" customFormat="1" ht="11.25" customHeight="1">
      <c r="A83" s="61" t="s">
        <v>61</v>
      </c>
      <c r="B83" s="62" t="s">
        <v>62</v>
      </c>
      <c r="C83" s="63"/>
      <c r="D83" s="63"/>
      <c r="E83" s="63"/>
      <c r="F83" s="63"/>
      <c r="G83" s="63">
        <v>3000</v>
      </c>
      <c r="H83" s="63"/>
      <c r="I83" s="63">
        <f aca="true" t="shared" si="19" ref="I83:I89">SUM(C83:H83)</f>
        <v>3000</v>
      </c>
      <c r="J83" s="63"/>
      <c r="K83" s="63"/>
      <c r="L83" s="63">
        <f>J83+K83</f>
        <v>0</v>
      </c>
      <c r="M83" s="63"/>
      <c r="N83" s="64">
        <f t="shared" si="2"/>
        <v>3000</v>
      </c>
      <c r="O83" s="37"/>
    </row>
    <row r="84" spans="1:15" s="60" customFormat="1" ht="11.25" customHeight="1">
      <c r="A84" s="65"/>
      <c r="B84" s="66" t="s">
        <v>164</v>
      </c>
      <c r="C84" s="67"/>
      <c r="D84" s="67"/>
      <c r="E84" s="67">
        <v>500</v>
      </c>
      <c r="F84" s="67"/>
      <c r="G84" s="67">
        <v>3000</v>
      </c>
      <c r="H84" s="67"/>
      <c r="I84" s="67">
        <f t="shared" si="19"/>
        <v>3500</v>
      </c>
      <c r="J84" s="67"/>
      <c r="K84" s="67"/>
      <c r="L84" s="67">
        <f>J84+K84</f>
        <v>0</v>
      </c>
      <c r="M84" s="67"/>
      <c r="N84" s="68">
        <f t="shared" si="2"/>
        <v>3500</v>
      </c>
      <c r="O84" s="37"/>
    </row>
    <row r="85" spans="1:15" s="60" customFormat="1" ht="11.25" customHeight="1" thickBot="1">
      <c r="A85" s="91"/>
      <c r="B85" s="92" t="s">
        <v>140</v>
      </c>
      <c r="C85" s="93"/>
      <c r="D85" s="93"/>
      <c r="E85" s="93">
        <v>487</v>
      </c>
      <c r="F85" s="93"/>
      <c r="G85" s="93">
        <v>3000</v>
      </c>
      <c r="H85" s="93"/>
      <c r="I85" s="93">
        <f t="shared" si="19"/>
        <v>3487</v>
      </c>
      <c r="J85" s="93"/>
      <c r="K85" s="93"/>
      <c r="L85" s="93">
        <f>J85+K85</f>
        <v>0</v>
      </c>
      <c r="M85" s="93"/>
      <c r="N85" s="94">
        <f t="shared" si="2"/>
        <v>3487</v>
      </c>
      <c r="O85" s="37"/>
    </row>
    <row r="86" spans="1:15" s="60" customFormat="1" ht="11.25" customHeight="1">
      <c r="A86" s="85" t="s">
        <v>63</v>
      </c>
      <c r="B86" s="86" t="s">
        <v>64</v>
      </c>
      <c r="C86" s="87"/>
      <c r="D86" s="87"/>
      <c r="E86" s="87">
        <v>63</v>
      </c>
      <c r="F86" s="87"/>
      <c r="G86" s="87"/>
      <c r="H86" s="87"/>
      <c r="I86" s="87">
        <f t="shared" si="19"/>
        <v>63</v>
      </c>
      <c r="J86" s="87"/>
      <c r="K86" s="87">
        <v>250</v>
      </c>
      <c r="L86" s="87">
        <f>J86+K86</f>
        <v>250</v>
      </c>
      <c r="M86" s="87"/>
      <c r="N86" s="88">
        <f t="shared" si="2"/>
        <v>313</v>
      </c>
      <c r="O86" s="37"/>
    </row>
    <row r="87" spans="1:15" s="60" customFormat="1" ht="11.25" customHeight="1" thickBot="1">
      <c r="A87" s="69"/>
      <c r="B87" s="70" t="s">
        <v>140</v>
      </c>
      <c r="C87" s="71"/>
      <c r="D87" s="71"/>
      <c r="E87" s="71">
        <v>5</v>
      </c>
      <c r="F87" s="71"/>
      <c r="G87" s="71"/>
      <c r="H87" s="71"/>
      <c r="I87" s="71">
        <f t="shared" si="19"/>
        <v>5</v>
      </c>
      <c r="J87" s="71"/>
      <c r="K87" s="71"/>
      <c r="L87" s="71">
        <f>J87+K87</f>
        <v>0</v>
      </c>
      <c r="M87" s="71"/>
      <c r="N87" s="72">
        <f t="shared" si="2"/>
        <v>5</v>
      </c>
      <c r="O87" s="37"/>
    </row>
    <row r="88" spans="1:15" s="60" customFormat="1" ht="11.25" customHeight="1">
      <c r="A88" s="61" t="s">
        <v>156</v>
      </c>
      <c r="B88" s="62" t="s">
        <v>165</v>
      </c>
      <c r="C88" s="63"/>
      <c r="D88" s="63"/>
      <c r="E88" s="63">
        <v>6334</v>
      </c>
      <c r="F88" s="63"/>
      <c r="G88" s="63"/>
      <c r="H88" s="63"/>
      <c r="I88" s="63">
        <f t="shared" si="19"/>
        <v>6334</v>
      </c>
      <c r="J88" s="63"/>
      <c r="K88" s="63"/>
      <c r="L88" s="63">
        <f>SUM(J88:K88)</f>
        <v>0</v>
      </c>
      <c r="M88" s="63"/>
      <c r="N88" s="64">
        <f>I88+L88+M88</f>
        <v>6334</v>
      </c>
      <c r="O88" s="37"/>
    </row>
    <row r="89" spans="1:15" s="60" customFormat="1" ht="11.25" customHeight="1" thickBot="1">
      <c r="A89" s="91"/>
      <c r="B89" s="92" t="s">
        <v>140</v>
      </c>
      <c r="C89" s="93"/>
      <c r="D89" s="93"/>
      <c r="E89" s="93">
        <v>6334</v>
      </c>
      <c r="F89" s="93"/>
      <c r="G89" s="93"/>
      <c r="H89" s="93"/>
      <c r="I89" s="93">
        <f t="shared" si="19"/>
        <v>6334</v>
      </c>
      <c r="J89" s="93"/>
      <c r="K89" s="93"/>
      <c r="L89" s="93">
        <f>SUM(J89:K89)</f>
        <v>0</v>
      </c>
      <c r="M89" s="93"/>
      <c r="N89" s="94">
        <f>I89+L89+M89</f>
        <v>6334</v>
      </c>
      <c r="O89" s="37"/>
    </row>
    <row r="90" spans="1:15" s="26" customFormat="1" ht="11.25" customHeight="1">
      <c r="A90" s="33" t="s">
        <v>67</v>
      </c>
      <c r="B90" s="34" t="s">
        <v>68</v>
      </c>
      <c r="C90" s="35">
        <f>C68+C71+C74+C77+C80+C83+C86</f>
        <v>1650</v>
      </c>
      <c r="D90" s="35">
        <f>D68+D71+D74+D77+D80+D83+D86</f>
        <v>632</v>
      </c>
      <c r="E90" s="35">
        <f>E68+E71+E74+E77+E80+E83+E86</f>
        <v>18425</v>
      </c>
      <c r="F90" s="35">
        <f>F68+F71+F74+F77+F80+F83+F86</f>
        <v>0</v>
      </c>
      <c r="G90" s="35">
        <f>G68+G71+G74+G77+G80+G83+G86</f>
        <v>4083</v>
      </c>
      <c r="H90" s="35">
        <f>H68+H71+H74+H77+H80+H83+H86</f>
        <v>0</v>
      </c>
      <c r="I90" s="35">
        <f>I68+I71+I74+I77+I80+I83+I86</f>
        <v>24790</v>
      </c>
      <c r="J90" s="35">
        <f>J68+J71+J74+J77+J80+J83+J86</f>
        <v>0</v>
      </c>
      <c r="K90" s="35">
        <f>K68+K71+K74+K77+K80+K83+K86</f>
        <v>21750</v>
      </c>
      <c r="L90" s="35">
        <f>L68+L71+L74+L77+L80+L83+L86</f>
        <v>21750</v>
      </c>
      <c r="M90" s="35">
        <f>M68+M71+M74+M77+M80+M83+M86</f>
        <v>5134</v>
      </c>
      <c r="N90" s="36">
        <f>N68+N71+N74+N77+N80+N83+N86</f>
        <v>51674</v>
      </c>
      <c r="O90" s="37"/>
    </row>
    <row r="91" spans="1:15" s="26" customFormat="1" ht="11.25" customHeight="1">
      <c r="A91" s="27"/>
      <c r="B91" s="28" t="s">
        <v>145</v>
      </c>
      <c r="C91" s="29">
        <f>C69+C72+C75+C78+C81+C84+C86+C88</f>
        <v>1680</v>
      </c>
      <c r="D91" s="29">
        <f>D69+D72+D75+D78+D81+D84+D86+D88</f>
        <v>643</v>
      </c>
      <c r="E91" s="29">
        <f>E69+E72+E75+E78+E81+E84+E86+E88</f>
        <v>28687</v>
      </c>
      <c r="F91" s="29">
        <f>F69+F72+F75+F78+F81+F84+F86+F88</f>
        <v>0</v>
      </c>
      <c r="G91" s="29">
        <f>G69+G72+G75+G78+G81+G84+G86+G88</f>
        <v>4779</v>
      </c>
      <c r="H91" s="29">
        <f>H69+H72+H75+H78+H81+H84+H86+H88</f>
        <v>0</v>
      </c>
      <c r="I91" s="29">
        <f>I69+I72+I75+I78+I81+I84+I86+I88</f>
        <v>35789</v>
      </c>
      <c r="J91" s="29">
        <f>J69+J72+J75+J78+J81+J84+J86+J88</f>
        <v>0</v>
      </c>
      <c r="K91" s="29">
        <f>K69+K72+K75+K78+K81+K84+K86+K88</f>
        <v>77562</v>
      </c>
      <c r="L91" s="29">
        <f>L69+L72+L75+L78+L81+L84+L86+L88</f>
        <v>77562</v>
      </c>
      <c r="M91" s="29">
        <f>M69+M72+M75+M78+M81+M84+M86+M88</f>
        <v>4672</v>
      </c>
      <c r="N91" s="29">
        <f>N69+N72+N75+N78+N81+N84+N86+N88</f>
        <v>118023</v>
      </c>
      <c r="O91" s="37"/>
    </row>
    <row r="92" spans="1:15" s="26" customFormat="1" ht="11.25" customHeight="1" thickBot="1">
      <c r="A92" s="38"/>
      <c r="B92" s="39" t="s">
        <v>140</v>
      </c>
      <c r="C92" s="40">
        <f>C70+C73+C76+C79+C82+C85+C87+C89</f>
        <v>1203</v>
      </c>
      <c r="D92" s="40">
        <f>D70+D73+D76+D79+D82+D85+D87+D89</f>
        <v>615</v>
      </c>
      <c r="E92" s="40">
        <f>E70+E73+E76+E79+E82+E85+E87+E89</f>
        <v>28621</v>
      </c>
      <c r="F92" s="40">
        <f>F70+F73+F76+F79+F82+F85+F87+F89</f>
        <v>0</v>
      </c>
      <c r="G92" s="40">
        <f>G70+G73+G76+G79+G82+G85+G87+G89</f>
        <v>4182</v>
      </c>
      <c r="H92" s="40">
        <f>H70+H73+H76+H79+H82+H85+H87+H89</f>
        <v>0</v>
      </c>
      <c r="I92" s="40">
        <f>I70+I73+I76+I79+I82+I85+I87+I89</f>
        <v>34621</v>
      </c>
      <c r="J92" s="40">
        <f>J70+J73+J76+J79+J82+J85+J87+J89</f>
        <v>0</v>
      </c>
      <c r="K92" s="40">
        <f>K70+K73+K76+K79+K82+K85+K87+K89</f>
        <v>77271</v>
      </c>
      <c r="L92" s="40">
        <f>L70+L73+L76+L79+L82+L85+L87+L89</f>
        <v>77271</v>
      </c>
      <c r="M92" s="40">
        <f>M70+M73+M76+M79+M82+M85+M87+M89</f>
        <v>4368</v>
      </c>
      <c r="N92" s="40">
        <f>N70+N73+N76+N79+N82+N85+N87+N89</f>
        <v>116260</v>
      </c>
      <c r="O92" s="37"/>
    </row>
    <row r="93" spans="1:15" ht="11.25" customHeight="1">
      <c r="A93" s="61" t="s">
        <v>70</v>
      </c>
      <c r="B93" s="62" t="s">
        <v>71</v>
      </c>
      <c r="C93" s="63">
        <v>4988</v>
      </c>
      <c r="D93" s="63">
        <v>1708</v>
      </c>
      <c r="E93" s="63">
        <v>1176</v>
      </c>
      <c r="F93" s="63"/>
      <c r="G93" s="63"/>
      <c r="H93" s="63"/>
      <c r="I93" s="63">
        <f aca="true" t="shared" si="20" ref="I93:I102">SUM(C93:H93)</f>
        <v>7872</v>
      </c>
      <c r="J93" s="63"/>
      <c r="K93" s="63"/>
      <c r="L93" s="63">
        <f>J93+K93</f>
        <v>0</v>
      </c>
      <c r="M93" s="63"/>
      <c r="N93" s="64">
        <f>I93+L93+M93</f>
        <v>7872</v>
      </c>
      <c r="O93" s="6"/>
    </row>
    <row r="94" spans="1:15" ht="11.25" customHeight="1">
      <c r="A94" s="65"/>
      <c r="B94" s="66" t="s">
        <v>180</v>
      </c>
      <c r="C94" s="67">
        <v>5179</v>
      </c>
      <c r="D94" s="67">
        <v>1769</v>
      </c>
      <c r="E94" s="67">
        <v>1176</v>
      </c>
      <c r="F94" s="67"/>
      <c r="G94" s="67"/>
      <c r="H94" s="67"/>
      <c r="I94" s="67">
        <f t="shared" si="20"/>
        <v>8124</v>
      </c>
      <c r="J94" s="67"/>
      <c r="K94" s="67"/>
      <c r="L94" s="67">
        <f>J94+K94</f>
        <v>0</v>
      </c>
      <c r="M94" s="67"/>
      <c r="N94" s="68">
        <f>I94+L94+M94</f>
        <v>8124</v>
      </c>
      <c r="O94" s="6"/>
    </row>
    <row r="95" spans="1:15" ht="11.25" customHeight="1" thickBot="1">
      <c r="A95" s="69"/>
      <c r="B95" s="70" t="s">
        <v>140</v>
      </c>
      <c r="C95" s="71">
        <v>5166</v>
      </c>
      <c r="D95" s="71">
        <v>1651</v>
      </c>
      <c r="E95" s="71">
        <v>1160</v>
      </c>
      <c r="F95" s="71"/>
      <c r="G95" s="71"/>
      <c r="H95" s="71"/>
      <c r="I95" s="71">
        <f t="shared" si="20"/>
        <v>7977</v>
      </c>
      <c r="J95" s="71"/>
      <c r="K95" s="71"/>
      <c r="L95" s="71">
        <f aca="true" t="shared" si="21" ref="L95:L102">J95+K95</f>
        <v>0</v>
      </c>
      <c r="M95" s="71"/>
      <c r="N95" s="72">
        <f aca="true" t="shared" si="22" ref="N95:N102">I95+L95+M95</f>
        <v>7977</v>
      </c>
      <c r="O95" s="6"/>
    </row>
    <row r="96" spans="1:15" ht="11.25" customHeight="1">
      <c r="A96" s="61" t="s">
        <v>72</v>
      </c>
      <c r="B96" s="62" t="s">
        <v>73</v>
      </c>
      <c r="C96" s="63">
        <v>1038</v>
      </c>
      <c r="D96" s="63">
        <v>360</v>
      </c>
      <c r="E96" s="63">
        <v>822</v>
      </c>
      <c r="F96" s="63"/>
      <c r="G96" s="63"/>
      <c r="H96" s="63"/>
      <c r="I96" s="63">
        <f t="shared" si="20"/>
        <v>2220</v>
      </c>
      <c r="J96" s="63"/>
      <c r="K96" s="63"/>
      <c r="L96" s="63">
        <f t="shared" si="21"/>
        <v>0</v>
      </c>
      <c r="M96" s="63"/>
      <c r="N96" s="64">
        <f t="shared" si="22"/>
        <v>2220</v>
      </c>
      <c r="O96" s="6"/>
    </row>
    <row r="97" spans="1:15" ht="11.25" customHeight="1">
      <c r="A97" s="65"/>
      <c r="B97" s="66" t="s">
        <v>181</v>
      </c>
      <c r="C97" s="67">
        <v>1086</v>
      </c>
      <c r="D97" s="67">
        <v>375</v>
      </c>
      <c r="E97" s="67">
        <v>822</v>
      </c>
      <c r="F97" s="67"/>
      <c r="G97" s="67"/>
      <c r="H97" s="67"/>
      <c r="I97" s="67">
        <f t="shared" si="20"/>
        <v>2283</v>
      </c>
      <c r="J97" s="67"/>
      <c r="K97" s="67"/>
      <c r="L97" s="67">
        <f t="shared" si="21"/>
        <v>0</v>
      </c>
      <c r="M97" s="67"/>
      <c r="N97" s="68">
        <f t="shared" si="22"/>
        <v>2283</v>
      </c>
      <c r="O97" s="6"/>
    </row>
    <row r="98" spans="1:15" ht="11.25" customHeight="1" thickBot="1">
      <c r="A98" s="91"/>
      <c r="B98" s="92" t="s">
        <v>140</v>
      </c>
      <c r="C98" s="93">
        <v>1111</v>
      </c>
      <c r="D98" s="93">
        <v>368</v>
      </c>
      <c r="E98" s="93">
        <v>673</v>
      </c>
      <c r="F98" s="93"/>
      <c r="G98" s="93"/>
      <c r="H98" s="93"/>
      <c r="I98" s="93">
        <f t="shared" si="20"/>
        <v>2152</v>
      </c>
      <c r="J98" s="93"/>
      <c r="K98" s="93"/>
      <c r="L98" s="93">
        <f t="shared" si="21"/>
        <v>0</v>
      </c>
      <c r="M98" s="93"/>
      <c r="N98" s="94">
        <f t="shared" si="22"/>
        <v>2152</v>
      </c>
      <c r="O98" s="6"/>
    </row>
    <row r="99" spans="1:15" ht="11.25" customHeight="1">
      <c r="A99" s="85" t="s">
        <v>74</v>
      </c>
      <c r="B99" s="86" t="s">
        <v>75</v>
      </c>
      <c r="C99" s="87">
        <v>7088</v>
      </c>
      <c r="D99" s="87">
        <v>2414</v>
      </c>
      <c r="E99" s="87">
        <v>15040</v>
      </c>
      <c r="F99" s="87"/>
      <c r="G99" s="87"/>
      <c r="H99" s="87"/>
      <c r="I99" s="87">
        <f t="shared" si="20"/>
        <v>24542</v>
      </c>
      <c r="J99" s="87"/>
      <c r="K99" s="87"/>
      <c r="L99" s="87">
        <f t="shared" si="21"/>
        <v>0</v>
      </c>
      <c r="M99" s="87"/>
      <c r="N99" s="88">
        <f t="shared" si="22"/>
        <v>24542</v>
      </c>
      <c r="O99" s="6"/>
    </row>
    <row r="100" spans="1:15" ht="11.25" customHeight="1">
      <c r="A100" s="65"/>
      <c r="B100" s="66" t="s">
        <v>167</v>
      </c>
      <c r="C100" s="67">
        <v>7403</v>
      </c>
      <c r="D100" s="67">
        <v>2515</v>
      </c>
      <c r="E100" s="67">
        <v>14869</v>
      </c>
      <c r="F100" s="67"/>
      <c r="G100" s="67"/>
      <c r="H100" s="67"/>
      <c r="I100" s="67">
        <f t="shared" si="20"/>
        <v>24787</v>
      </c>
      <c r="J100" s="67"/>
      <c r="K100" s="67"/>
      <c r="L100" s="67">
        <f t="shared" si="21"/>
        <v>0</v>
      </c>
      <c r="M100" s="67"/>
      <c r="N100" s="68">
        <f t="shared" si="22"/>
        <v>24787</v>
      </c>
      <c r="O100" s="6"/>
    </row>
    <row r="101" spans="1:15" ht="11.25" customHeight="1" thickBot="1">
      <c r="A101" s="91"/>
      <c r="B101" s="92" t="s">
        <v>140</v>
      </c>
      <c r="C101" s="93">
        <v>7224</v>
      </c>
      <c r="D101" s="93">
        <v>2499</v>
      </c>
      <c r="E101" s="93">
        <v>14784</v>
      </c>
      <c r="F101" s="93"/>
      <c r="G101" s="93"/>
      <c r="H101" s="93"/>
      <c r="I101" s="93">
        <f t="shared" si="20"/>
        <v>24507</v>
      </c>
      <c r="J101" s="93"/>
      <c r="K101" s="93"/>
      <c r="L101" s="93">
        <f t="shared" si="21"/>
        <v>0</v>
      </c>
      <c r="M101" s="93"/>
      <c r="N101" s="94">
        <f t="shared" si="22"/>
        <v>24507</v>
      </c>
      <c r="O101" s="6"/>
    </row>
    <row r="102" spans="1:15" ht="11.25" customHeight="1" thickBot="1">
      <c r="A102" s="95" t="s">
        <v>149</v>
      </c>
      <c r="B102" s="96" t="s">
        <v>150</v>
      </c>
      <c r="C102" s="89"/>
      <c r="D102" s="89"/>
      <c r="E102" s="89"/>
      <c r="F102" s="89">
        <v>1213</v>
      </c>
      <c r="G102" s="89"/>
      <c r="H102" s="89"/>
      <c r="I102" s="89">
        <f t="shared" si="20"/>
        <v>1213</v>
      </c>
      <c r="J102" s="89"/>
      <c r="K102" s="89"/>
      <c r="L102" s="89">
        <f t="shared" si="21"/>
        <v>0</v>
      </c>
      <c r="M102" s="89"/>
      <c r="N102" s="90">
        <f t="shared" si="22"/>
        <v>1213</v>
      </c>
      <c r="O102" s="6"/>
    </row>
    <row r="103" spans="1:15" s="26" customFormat="1" ht="11.25" customHeight="1">
      <c r="A103" s="21" t="s">
        <v>76</v>
      </c>
      <c r="B103" s="22" t="s">
        <v>151</v>
      </c>
      <c r="C103" s="23">
        <f>C93+C96+C99</f>
        <v>13114</v>
      </c>
      <c r="D103" s="23">
        <f aca="true" t="shared" si="23" ref="D103:N103">D93+D96+D99</f>
        <v>4482</v>
      </c>
      <c r="E103" s="23">
        <f t="shared" si="23"/>
        <v>17038</v>
      </c>
      <c r="F103" s="23">
        <f t="shared" si="23"/>
        <v>0</v>
      </c>
      <c r="G103" s="23">
        <f t="shared" si="23"/>
        <v>0</v>
      </c>
      <c r="H103" s="23">
        <f t="shared" si="23"/>
        <v>0</v>
      </c>
      <c r="I103" s="23">
        <f t="shared" si="23"/>
        <v>34634</v>
      </c>
      <c r="J103" s="23">
        <f t="shared" si="23"/>
        <v>0</v>
      </c>
      <c r="K103" s="23">
        <f t="shared" si="23"/>
        <v>0</v>
      </c>
      <c r="L103" s="23">
        <f t="shared" si="23"/>
        <v>0</v>
      </c>
      <c r="M103" s="23">
        <f t="shared" si="23"/>
        <v>0</v>
      </c>
      <c r="N103" s="24">
        <f t="shared" si="23"/>
        <v>34634</v>
      </c>
      <c r="O103" s="25"/>
    </row>
    <row r="104" spans="1:15" s="26" customFormat="1" ht="11.25" customHeight="1">
      <c r="A104" s="27"/>
      <c r="B104" s="28" t="s">
        <v>168</v>
      </c>
      <c r="C104" s="29">
        <f>C94+C97+C100</f>
        <v>13668</v>
      </c>
      <c r="D104" s="29">
        <f aca="true" t="shared" si="24" ref="D104:N104">D94+D97+D100</f>
        <v>4659</v>
      </c>
      <c r="E104" s="29">
        <f t="shared" si="24"/>
        <v>16867</v>
      </c>
      <c r="F104" s="29">
        <f t="shared" si="24"/>
        <v>0</v>
      </c>
      <c r="G104" s="29">
        <f t="shared" si="24"/>
        <v>0</v>
      </c>
      <c r="H104" s="29">
        <f t="shared" si="24"/>
        <v>0</v>
      </c>
      <c r="I104" s="29">
        <f t="shared" si="24"/>
        <v>35194</v>
      </c>
      <c r="J104" s="29">
        <f t="shared" si="24"/>
        <v>0</v>
      </c>
      <c r="K104" s="29">
        <f t="shared" si="24"/>
        <v>0</v>
      </c>
      <c r="L104" s="29">
        <f t="shared" si="24"/>
        <v>0</v>
      </c>
      <c r="M104" s="29">
        <f t="shared" si="24"/>
        <v>0</v>
      </c>
      <c r="N104" s="29">
        <f t="shared" si="24"/>
        <v>35194</v>
      </c>
      <c r="O104" s="25"/>
    </row>
    <row r="105" spans="1:15" s="26" customFormat="1" ht="11.25" customHeight="1" thickBot="1">
      <c r="A105" s="30"/>
      <c r="B105" s="31" t="s">
        <v>140</v>
      </c>
      <c r="C105" s="32">
        <f>C95+C98+C101+C102</f>
        <v>13501</v>
      </c>
      <c r="D105" s="32">
        <f aca="true" t="shared" si="25" ref="D105:N105">D95+D98+D101+D102</f>
        <v>4518</v>
      </c>
      <c r="E105" s="32">
        <f t="shared" si="25"/>
        <v>16617</v>
      </c>
      <c r="F105" s="32">
        <f t="shared" si="25"/>
        <v>1213</v>
      </c>
      <c r="G105" s="32">
        <f t="shared" si="25"/>
        <v>0</v>
      </c>
      <c r="H105" s="32">
        <f t="shared" si="25"/>
        <v>0</v>
      </c>
      <c r="I105" s="32">
        <f t="shared" si="25"/>
        <v>35849</v>
      </c>
      <c r="J105" s="32">
        <f t="shared" si="25"/>
        <v>0</v>
      </c>
      <c r="K105" s="32">
        <f t="shared" si="25"/>
        <v>0</v>
      </c>
      <c r="L105" s="32">
        <f t="shared" si="25"/>
        <v>0</v>
      </c>
      <c r="M105" s="32">
        <f t="shared" si="25"/>
        <v>0</v>
      </c>
      <c r="N105" s="32">
        <f t="shared" si="25"/>
        <v>35849</v>
      </c>
      <c r="O105" s="25"/>
    </row>
    <row r="106" spans="1:15" ht="11.25" customHeight="1">
      <c r="A106" s="85" t="s">
        <v>77</v>
      </c>
      <c r="B106" s="86" t="s">
        <v>78</v>
      </c>
      <c r="C106" s="87">
        <v>10</v>
      </c>
      <c r="D106" s="87"/>
      <c r="E106" s="87">
        <v>180</v>
      </c>
      <c r="F106" s="87"/>
      <c r="G106" s="87">
        <v>400</v>
      </c>
      <c r="H106" s="87">
        <v>124</v>
      </c>
      <c r="I106" s="87">
        <f aca="true" t="shared" si="26" ref="I106:I111">SUM(C106:H106)</f>
        <v>714</v>
      </c>
      <c r="J106" s="87"/>
      <c r="K106" s="87"/>
      <c r="L106" s="87">
        <f aca="true" t="shared" si="27" ref="L106:L111">J106+K106</f>
        <v>0</v>
      </c>
      <c r="M106" s="87"/>
      <c r="N106" s="88">
        <f aca="true" t="shared" si="28" ref="N106:N111">I106+L106+M106</f>
        <v>714</v>
      </c>
      <c r="O106" s="6"/>
    </row>
    <row r="107" spans="1:15" ht="11.25" customHeight="1">
      <c r="A107" s="65"/>
      <c r="B107" s="66" t="s">
        <v>145</v>
      </c>
      <c r="C107" s="67">
        <v>10</v>
      </c>
      <c r="D107" s="67"/>
      <c r="E107" s="67">
        <v>957</v>
      </c>
      <c r="F107" s="67"/>
      <c r="G107" s="67">
        <v>200</v>
      </c>
      <c r="H107" s="67">
        <v>40</v>
      </c>
      <c r="I107" s="67">
        <f t="shared" si="26"/>
        <v>1207</v>
      </c>
      <c r="J107" s="67"/>
      <c r="K107" s="67"/>
      <c r="L107" s="87">
        <f t="shared" si="27"/>
        <v>0</v>
      </c>
      <c r="M107" s="67"/>
      <c r="N107" s="88">
        <f t="shared" si="28"/>
        <v>1207</v>
      </c>
      <c r="O107" s="6"/>
    </row>
    <row r="108" spans="1:15" ht="11.25" customHeight="1" thickBot="1">
      <c r="A108" s="69"/>
      <c r="B108" s="70" t="s">
        <v>140</v>
      </c>
      <c r="C108" s="71"/>
      <c r="D108" s="71"/>
      <c r="E108" s="71">
        <v>991</v>
      </c>
      <c r="F108" s="71"/>
      <c r="G108" s="71">
        <v>108</v>
      </c>
      <c r="H108" s="71"/>
      <c r="I108" s="71">
        <f t="shared" si="26"/>
        <v>1099</v>
      </c>
      <c r="J108" s="71"/>
      <c r="K108" s="71"/>
      <c r="L108" s="89">
        <f t="shared" si="27"/>
        <v>0</v>
      </c>
      <c r="M108" s="71"/>
      <c r="N108" s="90">
        <f t="shared" si="28"/>
        <v>1099</v>
      </c>
      <c r="O108" s="6"/>
    </row>
    <row r="109" spans="1:15" ht="11.25" customHeight="1">
      <c r="A109" s="61" t="s">
        <v>79</v>
      </c>
      <c r="B109" s="62" t="s">
        <v>80</v>
      </c>
      <c r="C109" s="63"/>
      <c r="D109" s="63"/>
      <c r="E109" s="63">
        <v>216</v>
      </c>
      <c r="F109" s="63"/>
      <c r="G109" s="63">
        <v>498</v>
      </c>
      <c r="H109" s="63"/>
      <c r="I109" s="63">
        <f t="shared" si="26"/>
        <v>714</v>
      </c>
      <c r="J109" s="63"/>
      <c r="K109" s="63"/>
      <c r="L109" s="63">
        <f t="shared" si="27"/>
        <v>0</v>
      </c>
      <c r="M109" s="63"/>
      <c r="N109" s="64">
        <f t="shared" si="28"/>
        <v>714</v>
      </c>
      <c r="O109" s="6"/>
    </row>
    <row r="110" spans="1:15" ht="11.25" customHeight="1">
      <c r="A110" s="65"/>
      <c r="B110" s="66" t="s">
        <v>145</v>
      </c>
      <c r="C110" s="67"/>
      <c r="D110" s="67"/>
      <c r="E110" s="67">
        <v>216</v>
      </c>
      <c r="F110" s="67"/>
      <c r="G110" s="67">
        <v>498</v>
      </c>
      <c r="H110" s="67">
        <v>92</v>
      </c>
      <c r="I110" s="67">
        <f t="shared" si="26"/>
        <v>806</v>
      </c>
      <c r="J110" s="67"/>
      <c r="K110" s="67"/>
      <c r="L110" s="67">
        <f t="shared" si="27"/>
        <v>0</v>
      </c>
      <c r="M110" s="67"/>
      <c r="N110" s="68">
        <f t="shared" si="28"/>
        <v>806</v>
      </c>
      <c r="O110" s="6"/>
    </row>
    <row r="111" spans="1:15" ht="11.25" customHeight="1" thickBot="1">
      <c r="A111" s="91"/>
      <c r="B111" s="92" t="s">
        <v>140</v>
      </c>
      <c r="C111" s="93"/>
      <c r="D111" s="93"/>
      <c r="E111" s="93">
        <v>877</v>
      </c>
      <c r="F111" s="93"/>
      <c r="G111" s="93">
        <v>70</v>
      </c>
      <c r="H111" s="93"/>
      <c r="I111" s="93">
        <f t="shared" si="26"/>
        <v>947</v>
      </c>
      <c r="J111" s="93"/>
      <c r="K111" s="93"/>
      <c r="L111" s="93">
        <f t="shared" si="27"/>
        <v>0</v>
      </c>
      <c r="M111" s="93"/>
      <c r="N111" s="94">
        <f t="shared" si="28"/>
        <v>947</v>
      </c>
      <c r="O111" s="6"/>
    </row>
    <row r="112" spans="1:15" s="26" customFormat="1" ht="11.25" customHeight="1">
      <c r="A112" s="41" t="s">
        <v>81</v>
      </c>
      <c r="B112" s="42" t="s">
        <v>82</v>
      </c>
      <c r="C112" s="43">
        <f>C106+C109</f>
        <v>10</v>
      </c>
      <c r="D112" s="43">
        <f aca="true" t="shared" si="29" ref="D112:N112">D106+D109</f>
        <v>0</v>
      </c>
      <c r="E112" s="43">
        <f t="shared" si="29"/>
        <v>396</v>
      </c>
      <c r="F112" s="43">
        <f t="shared" si="29"/>
        <v>0</v>
      </c>
      <c r="G112" s="43">
        <f t="shared" si="29"/>
        <v>898</v>
      </c>
      <c r="H112" s="43">
        <f t="shared" si="29"/>
        <v>124</v>
      </c>
      <c r="I112" s="43">
        <f t="shared" si="29"/>
        <v>1428</v>
      </c>
      <c r="J112" s="43">
        <f t="shared" si="29"/>
        <v>0</v>
      </c>
      <c r="K112" s="43">
        <f t="shared" si="29"/>
        <v>0</v>
      </c>
      <c r="L112" s="43">
        <f t="shared" si="29"/>
        <v>0</v>
      </c>
      <c r="M112" s="43">
        <f t="shared" si="29"/>
        <v>0</v>
      </c>
      <c r="N112" s="43">
        <f t="shared" si="29"/>
        <v>1428</v>
      </c>
      <c r="O112" s="44"/>
    </row>
    <row r="113" spans="1:15" s="26" customFormat="1" ht="11.25" customHeight="1">
      <c r="A113" s="27"/>
      <c r="B113" s="28" t="s">
        <v>145</v>
      </c>
      <c r="C113" s="29">
        <f aca="true" t="shared" si="30" ref="C113:N113">C107+C110</f>
        <v>10</v>
      </c>
      <c r="D113" s="29">
        <f t="shared" si="30"/>
        <v>0</v>
      </c>
      <c r="E113" s="29">
        <f t="shared" si="30"/>
        <v>1173</v>
      </c>
      <c r="F113" s="29">
        <f t="shared" si="30"/>
        <v>0</v>
      </c>
      <c r="G113" s="29">
        <f t="shared" si="30"/>
        <v>698</v>
      </c>
      <c r="H113" s="29">
        <f t="shared" si="30"/>
        <v>132</v>
      </c>
      <c r="I113" s="29">
        <f t="shared" si="30"/>
        <v>2013</v>
      </c>
      <c r="J113" s="29">
        <f t="shared" si="30"/>
        <v>0</v>
      </c>
      <c r="K113" s="29">
        <f t="shared" si="30"/>
        <v>0</v>
      </c>
      <c r="L113" s="29">
        <f t="shared" si="30"/>
        <v>0</v>
      </c>
      <c r="M113" s="29">
        <f t="shared" si="30"/>
        <v>0</v>
      </c>
      <c r="N113" s="45">
        <f t="shared" si="30"/>
        <v>2013</v>
      </c>
      <c r="O113" s="44"/>
    </row>
    <row r="114" spans="1:15" s="26" customFormat="1" ht="11.25" customHeight="1" thickBot="1">
      <c r="A114" s="27"/>
      <c r="B114" s="28" t="s">
        <v>140</v>
      </c>
      <c r="C114" s="29">
        <f aca="true" t="shared" si="31" ref="C114:N114">C108+C111</f>
        <v>0</v>
      </c>
      <c r="D114" s="29">
        <f t="shared" si="31"/>
        <v>0</v>
      </c>
      <c r="E114" s="29">
        <f t="shared" si="31"/>
        <v>1868</v>
      </c>
      <c r="F114" s="29">
        <f t="shared" si="31"/>
        <v>0</v>
      </c>
      <c r="G114" s="29">
        <f t="shared" si="31"/>
        <v>178</v>
      </c>
      <c r="H114" s="29">
        <f t="shared" si="31"/>
        <v>0</v>
      </c>
      <c r="I114" s="29">
        <f t="shared" si="31"/>
        <v>2046</v>
      </c>
      <c r="J114" s="29">
        <f t="shared" si="31"/>
        <v>0</v>
      </c>
      <c r="K114" s="29">
        <f t="shared" si="31"/>
        <v>0</v>
      </c>
      <c r="L114" s="29">
        <f t="shared" si="31"/>
        <v>0</v>
      </c>
      <c r="M114" s="29">
        <f t="shared" si="31"/>
        <v>0</v>
      </c>
      <c r="N114" s="45">
        <f t="shared" si="31"/>
        <v>2046</v>
      </c>
      <c r="O114" s="44"/>
    </row>
    <row r="115" spans="1:15" s="51" customFormat="1" ht="12" customHeight="1">
      <c r="A115" s="46">
        <v>1</v>
      </c>
      <c r="B115" s="47" t="s">
        <v>83</v>
      </c>
      <c r="C115" s="48">
        <f>C5+C39+C57+C65+C90+C103+C112</f>
        <v>86041</v>
      </c>
      <c r="D115" s="48">
        <f>D5+D39+D57+D65+D90+D103+D112</f>
        <v>28181</v>
      </c>
      <c r="E115" s="48">
        <f>E5+E39+E57+E65+E90+E103+E112</f>
        <v>75373</v>
      </c>
      <c r="F115" s="48">
        <f>F5+F39+F57+F65+F90+F103+F112</f>
        <v>5879</v>
      </c>
      <c r="G115" s="48">
        <f>G5+G39+G57+G65+G90+G103+G112</f>
        <v>6556</v>
      </c>
      <c r="H115" s="48">
        <f>H5+H39+H57+H65+H90+H103+H112</f>
        <v>124</v>
      </c>
      <c r="I115" s="48">
        <f>I5+I39+I57+I65+I90+I103+I112</f>
        <v>202154</v>
      </c>
      <c r="J115" s="48">
        <f>J5+J39+J57+J65+J90+J103+J112</f>
        <v>0</v>
      </c>
      <c r="K115" s="48">
        <f>K5+K39+K57+K65+K90+K103+K112</f>
        <v>275682</v>
      </c>
      <c r="L115" s="48">
        <f>L5+L39+L57+L65+L90+L103+L112</f>
        <v>275682</v>
      </c>
      <c r="M115" s="48">
        <f>M5+M39+M57+M65+M90+M103+M112</f>
        <v>9392</v>
      </c>
      <c r="N115" s="49">
        <f>I115+L115</f>
        <v>477836</v>
      </c>
      <c r="O115" s="50"/>
    </row>
    <row r="116" spans="1:15" s="51" customFormat="1" ht="12" customHeight="1">
      <c r="A116" s="52"/>
      <c r="B116" s="53" t="s">
        <v>152</v>
      </c>
      <c r="C116" s="54">
        <f>C6+C8+C40+C58+C66+C91+C104+C113</f>
        <v>86776</v>
      </c>
      <c r="D116" s="54">
        <f>D6+D8+D40+D58+D66+D91+D104+D113</f>
        <v>28223</v>
      </c>
      <c r="E116" s="54">
        <f>E6+E8+E40+E58+E66+E91+E104+E113</f>
        <v>89978</v>
      </c>
      <c r="F116" s="54">
        <f>F6+F8+F40+F58+F66+F91+F104+F113</f>
        <v>25674</v>
      </c>
      <c r="G116" s="54">
        <f>G6+G8+G40+G58+G66+G91+G104+G113</f>
        <v>7386</v>
      </c>
      <c r="H116" s="54">
        <f>H6+H8+H40+H58+H66+H91+H104+H113</f>
        <v>3758</v>
      </c>
      <c r="I116" s="54">
        <f>I6+I8+I40+I58+I66+I91+I104+I113</f>
        <v>241795</v>
      </c>
      <c r="J116" s="54">
        <f>J6+J8+J40+J58+J66+J91+J104+J113</f>
        <v>13379</v>
      </c>
      <c r="K116" s="54">
        <f>K6+K8+K40+K58+K66+K91+K104+K113</f>
        <v>324489</v>
      </c>
      <c r="L116" s="54">
        <f>L6+L8+L40+L58+L66+L91+L104+L113</f>
        <v>337868</v>
      </c>
      <c r="M116" s="54">
        <f>M6+M8+M40+M58+M66+M91+M104+M113</f>
        <v>9068</v>
      </c>
      <c r="N116" s="54">
        <f>I116+L116</f>
        <v>579663</v>
      </c>
      <c r="O116" s="50"/>
    </row>
    <row r="117" spans="1:15" s="51" customFormat="1" ht="12" customHeight="1" thickBot="1">
      <c r="A117" s="56"/>
      <c r="B117" s="57" t="s">
        <v>153</v>
      </c>
      <c r="C117" s="58">
        <f>C7+C9+C41+C59+C67+C92+C105+C114</f>
        <v>84549</v>
      </c>
      <c r="D117" s="58">
        <f>D7+D9+D41+D59+D67+D92+D105+D114</f>
        <v>27860</v>
      </c>
      <c r="E117" s="58">
        <f>E7+E9+E41+E59+E67+E92+E105+E114</f>
        <v>90942</v>
      </c>
      <c r="F117" s="58">
        <f>F7+F9+F41+F59+F67+F92+F105+F114</f>
        <v>26181</v>
      </c>
      <c r="G117" s="58">
        <f>G7+G9+G41+G59+G67+G92+G105+G114</f>
        <v>6269</v>
      </c>
      <c r="H117" s="58">
        <f>H7+H9+H41+H59+H67+H92+H105+H114</f>
        <v>0</v>
      </c>
      <c r="I117" s="58">
        <f>I7+I9+I41+I59+I67+I92+I105+I114</f>
        <v>235801</v>
      </c>
      <c r="J117" s="58">
        <f>J7+J9+J41+J59+J67+J92+J105+J114</f>
        <v>0</v>
      </c>
      <c r="K117" s="58">
        <f>K7+K9+K41+K59+K67+K92+K105+K114</f>
        <v>323949</v>
      </c>
      <c r="L117" s="58">
        <f>L7+L9+L41+L59+L67+L92+L105+L114</f>
        <v>323949</v>
      </c>
      <c r="M117" s="58">
        <f>M7+M9+M41+M59+M67+M92+M105+M114</f>
        <v>8792</v>
      </c>
      <c r="N117" s="59">
        <f>N7+N9+N41+N59+N67+N92+N105+N114</f>
        <v>568542</v>
      </c>
      <c r="O117" s="50"/>
    </row>
    <row r="118" spans="1:15" ht="11.25" customHeight="1">
      <c r="A118" s="61" t="s">
        <v>84</v>
      </c>
      <c r="B118" s="62" t="s">
        <v>85</v>
      </c>
      <c r="C118" s="63">
        <v>23452</v>
      </c>
      <c r="D118" s="63">
        <v>7726</v>
      </c>
      <c r="E118" s="63">
        <v>1883</v>
      </c>
      <c r="F118" s="63"/>
      <c r="G118" s="63"/>
      <c r="H118" s="63"/>
      <c r="I118" s="63">
        <f>SUM(C118:H118)</f>
        <v>33061</v>
      </c>
      <c r="J118" s="63"/>
      <c r="K118" s="63"/>
      <c r="L118" s="63">
        <f>J118+K118</f>
        <v>0</v>
      </c>
      <c r="M118" s="63"/>
      <c r="N118" s="64">
        <f>I118+L118+M118</f>
        <v>33061</v>
      </c>
      <c r="O118" s="6"/>
    </row>
    <row r="119" spans="1:15" ht="11.25" customHeight="1">
      <c r="A119" s="85"/>
      <c r="B119" s="86" t="s">
        <v>145</v>
      </c>
      <c r="C119" s="87">
        <v>24507</v>
      </c>
      <c r="D119" s="87">
        <v>8058</v>
      </c>
      <c r="E119" s="87">
        <v>1913</v>
      </c>
      <c r="F119" s="87"/>
      <c r="G119" s="87"/>
      <c r="H119" s="87"/>
      <c r="I119" s="87">
        <f>SUM(C119:H119)</f>
        <v>34478</v>
      </c>
      <c r="J119" s="87"/>
      <c r="K119" s="87">
        <v>200</v>
      </c>
      <c r="L119" s="87">
        <f>J119+K119</f>
        <v>200</v>
      </c>
      <c r="M119" s="87"/>
      <c r="N119" s="88">
        <f>I119+L119+M119</f>
        <v>34678</v>
      </c>
      <c r="O119" s="6"/>
    </row>
    <row r="120" spans="1:15" ht="11.25" customHeight="1" thickBot="1">
      <c r="A120" s="69"/>
      <c r="B120" s="70" t="s">
        <v>140</v>
      </c>
      <c r="C120" s="71">
        <v>24315</v>
      </c>
      <c r="D120" s="71">
        <v>8064</v>
      </c>
      <c r="E120" s="71">
        <v>1393</v>
      </c>
      <c r="F120" s="71"/>
      <c r="G120" s="71"/>
      <c r="H120" s="71"/>
      <c r="I120" s="89">
        <f>SUM(C120:H120)</f>
        <v>33772</v>
      </c>
      <c r="J120" s="71"/>
      <c r="K120" s="71">
        <v>278</v>
      </c>
      <c r="L120" s="89">
        <f>J120+K120</f>
        <v>278</v>
      </c>
      <c r="M120" s="71"/>
      <c r="N120" s="90">
        <f>I120+L120+M120</f>
        <v>34050</v>
      </c>
      <c r="O120" s="6"/>
    </row>
    <row r="121" spans="1:15" ht="11.25" customHeight="1">
      <c r="A121" s="61" t="s">
        <v>86</v>
      </c>
      <c r="B121" s="62" t="s">
        <v>87</v>
      </c>
      <c r="C121" s="63"/>
      <c r="D121" s="63"/>
      <c r="E121" s="63">
        <v>346</v>
      </c>
      <c r="F121" s="63"/>
      <c r="G121" s="63"/>
      <c r="H121" s="63"/>
      <c r="I121" s="63">
        <f>SUM(C121:H121)</f>
        <v>346</v>
      </c>
      <c r="J121" s="63"/>
      <c r="K121" s="63"/>
      <c r="L121" s="63">
        <f>J121+K121</f>
        <v>0</v>
      </c>
      <c r="M121" s="63"/>
      <c r="N121" s="64">
        <f>I121+L121+M121</f>
        <v>346</v>
      </c>
      <c r="O121" s="6"/>
    </row>
    <row r="122" spans="1:15" ht="11.25" customHeight="1" thickBot="1">
      <c r="A122" s="91"/>
      <c r="B122" s="92" t="s">
        <v>140</v>
      </c>
      <c r="C122" s="93"/>
      <c r="D122" s="93"/>
      <c r="E122" s="93">
        <v>91</v>
      </c>
      <c r="F122" s="93"/>
      <c r="G122" s="93"/>
      <c r="H122" s="93"/>
      <c r="I122" s="93">
        <f>SUM(C122:H122)</f>
        <v>91</v>
      </c>
      <c r="J122" s="93"/>
      <c r="K122" s="93"/>
      <c r="L122" s="93">
        <f>J122+K122</f>
        <v>0</v>
      </c>
      <c r="M122" s="93"/>
      <c r="N122" s="94">
        <f>I122+L122+M122</f>
        <v>91</v>
      </c>
      <c r="O122" s="6"/>
    </row>
    <row r="123" spans="1:15" ht="10.5" customHeight="1">
      <c r="A123" s="61" t="s">
        <v>88</v>
      </c>
      <c r="B123" s="62" t="s">
        <v>89</v>
      </c>
      <c r="C123" s="63"/>
      <c r="D123" s="63"/>
      <c r="E123" s="63">
        <v>400</v>
      </c>
      <c r="F123" s="63"/>
      <c r="G123" s="63"/>
      <c r="H123" s="63"/>
      <c r="I123" s="63">
        <f aca="true" t="shared" si="32" ref="I123:I128">SUM(C123:H123)</f>
        <v>400</v>
      </c>
      <c r="J123" s="63"/>
      <c r="K123" s="63"/>
      <c r="L123" s="63">
        <f aca="true" t="shared" si="33" ref="L123:L128">J123+K123</f>
        <v>0</v>
      </c>
      <c r="M123" s="63">
        <v>8569</v>
      </c>
      <c r="N123" s="64">
        <f aca="true" t="shared" si="34" ref="N123:N128">I123+L123+M123</f>
        <v>8969</v>
      </c>
      <c r="O123" s="6"/>
    </row>
    <row r="124" spans="1:15" ht="10.5" customHeight="1">
      <c r="A124" s="65"/>
      <c r="B124" s="66" t="s">
        <v>145</v>
      </c>
      <c r="C124" s="67"/>
      <c r="D124" s="67"/>
      <c r="E124" s="67">
        <v>400</v>
      </c>
      <c r="F124" s="67"/>
      <c r="G124" s="67"/>
      <c r="H124" s="67"/>
      <c r="I124" s="67">
        <f t="shared" si="32"/>
        <v>400</v>
      </c>
      <c r="J124" s="67"/>
      <c r="K124" s="67"/>
      <c r="L124" s="67">
        <f t="shared" si="33"/>
        <v>0</v>
      </c>
      <c r="M124" s="67">
        <v>8892</v>
      </c>
      <c r="N124" s="68">
        <f t="shared" si="34"/>
        <v>9292</v>
      </c>
      <c r="O124" s="6"/>
    </row>
    <row r="125" spans="1:15" ht="10.5" customHeight="1" thickBot="1">
      <c r="A125" s="69"/>
      <c r="B125" s="70" t="s">
        <v>140</v>
      </c>
      <c r="C125" s="71"/>
      <c r="D125" s="71"/>
      <c r="E125" s="71">
        <v>452</v>
      </c>
      <c r="F125" s="71"/>
      <c r="G125" s="71"/>
      <c r="H125" s="71"/>
      <c r="I125" s="71">
        <f t="shared" si="32"/>
        <v>452</v>
      </c>
      <c r="J125" s="71"/>
      <c r="K125" s="71"/>
      <c r="L125" s="71">
        <f t="shared" si="33"/>
        <v>0</v>
      </c>
      <c r="M125" s="71">
        <v>9611</v>
      </c>
      <c r="N125" s="72">
        <f t="shared" si="34"/>
        <v>10063</v>
      </c>
      <c r="O125" s="6"/>
    </row>
    <row r="126" spans="1:15" ht="10.5" customHeight="1">
      <c r="A126" s="61" t="s">
        <v>91</v>
      </c>
      <c r="B126" s="62" t="s">
        <v>90</v>
      </c>
      <c r="C126" s="63"/>
      <c r="D126" s="63"/>
      <c r="E126" s="63">
        <v>3045</v>
      </c>
      <c r="F126" s="63"/>
      <c r="G126" s="63"/>
      <c r="H126" s="63"/>
      <c r="I126" s="63">
        <f t="shared" si="32"/>
        <v>3045</v>
      </c>
      <c r="J126" s="63"/>
      <c r="K126" s="63">
        <v>3660</v>
      </c>
      <c r="L126" s="63">
        <f t="shared" si="33"/>
        <v>3660</v>
      </c>
      <c r="M126" s="63">
        <v>1792</v>
      </c>
      <c r="N126" s="64">
        <f t="shared" si="34"/>
        <v>8497</v>
      </c>
      <c r="O126" s="6"/>
    </row>
    <row r="127" spans="1:15" ht="10.5" customHeight="1">
      <c r="A127" s="65"/>
      <c r="B127" s="66" t="s">
        <v>145</v>
      </c>
      <c r="C127" s="67"/>
      <c r="D127" s="67"/>
      <c r="E127" s="67">
        <v>3045</v>
      </c>
      <c r="F127" s="67"/>
      <c r="G127" s="67"/>
      <c r="H127" s="67"/>
      <c r="I127" s="67">
        <f t="shared" si="32"/>
        <v>3045</v>
      </c>
      <c r="J127" s="67"/>
      <c r="K127" s="67">
        <v>688</v>
      </c>
      <c r="L127" s="67">
        <f t="shared" si="33"/>
        <v>688</v>
      </c>
      <c r="M127" s="67">
        <v>1849</v>
      </c>
      <c r="N127" s="68">
        <f t="shared" si="34"/>
        <v>5582</v>
      </c>
      <c r="O127" s="6"/>
    </row>
    <row r="128" spans="1:15" ht="10.5" customHeight="1" thickBot="1">
      <c r="A128" s="69"/>
      <c r="B128" s="70" t="s">
        <v>140</v>
      </c>
      <c r="C128" s="71"/>
      <c r="D128" s="71"/>
      <c r="E128" s="71">
        <v>3030</v>
      </c>
      <c r="F128" s="71"/>
      <c r="G128" s="71"/>
      <c r="H128" s="71"/>
      <c r="I128" s="71">
        <f t="shared" si="32"/>
        <v>3030</v>
      </c>
      <c r="J128" s="71"/>
      <c r="K128" s="71">
        <v>724</v>
      </c>
      <c r="L128" s="71">
        <f t="shared" si="33"/>
        <v>724</v>
      </c>
      <c r="M128" s="71">
        <v>1242</v>
      </c>
      <c r="N128" s="72">
        <f t="shared" si="34"/>
        <v>4996</v>
      </c>
      <c r="O128" s="6"/>
    </row>
    <row r="129" spans="1:15" s="5" customFormat="1" ht="11.25" customHeight="1">
      <c r="A129" s="73">
        <v>2</v>
      </c>
      <c r="B129" s="74" t="s">
        <v>122</v>
      </c>
      <c r="C129" s="75">
        <f>C118+C121+C123+C126</f>
        <v>23452</v>
      </c>
      <c r="D129" s="75">
        <f>D118+D121+D123+D126</f>
        <v>7726</v>
      </c>
      <c r="E129" s="75">
        <f>E118+E121+E123+E126</f>
        <v>5674</v>
      </c>
      <c r="F129" s="75">
        <f>F118+F121+F123+F126</f>
        <v>0</v>
      </c>
      <c r="G129" s="75">
        <f>G118+G121+G123+G126</f>
        <v>0</v>
      </c>
      <c r="H129" s="75">
        <f>H118+H121+H123+H126</f>
        <v>0</v>
      </c>
      <c r="I129" s="75">
        <f>I118+I121+I123+I126</f>
        <v>36852</v>
      </c>
      <c r="J129" s="75">
        <f>J118+J121+J123+J126</f>
        <v>0</v>
      </c>
      <c r="K129" s="75">
        <f>K118+K121+K123+K126</f>
        <v>3660</v>
      </c>
      <c r="L129" s="75">
        <f>L118+L121+L123+L126</f>
        <v>3660</v>
      </c>
      <c r="M129" s="75">
        <f>M118+M121+M123+M126</f>
        <v>10361</v>
      </c>
      <c r="N129" s="76">
        <f>N118+N121+N123+N126</f>
        <v>50873</v>
      </c>
      <c r="O129" s="11"/>
    </row>
    <row r="130" spans="1:15" s="5" customFormat="1" ht="11.25" customHeight="1">
      <c r="A130" s="77"/>
      <c r="B130" s="78" t="s">
        <v>145</v>
      </c>
      <c r="C130" s="79">
        <f>C119+C121+C124+C127</f>
        <v>24507</v>
      </c>
      <c r="D130" s="79">
        <f>D119+D121+D124+D127</f>
        <v>8058</v>
      </c>
      <c r="E130" s="79">
        <f>E119+E121+E124+E127</f>
        <v>5704</v>
      </c>
      <c r="F130" s="79">
        <f>F119+F121+F124+F127</f>
        <v>0</v>
      </c>
      <c r="G130" s="79">
        <f>G119+G121+G124+G127</f>
        <v>0</v>
      </c>
      <c r="H130" s="79">
        <f>H119+H121+H124+H127</f>
        <v>0</v>
      </c>
      <c r="I130" s="79">
        <f>I119+I121+I124+I127</f>
        <v>38269</v>
      </c>
      <c r="J130" s="79">
        <f>J119+J121+J124+J127</f>
        <v>0</v>
      </c>
      <c r="K130" s="79">
        <f>K119+K121+K124+K127</f>
        <v>888</v>
      </c>
      <c r="L130" s="79">
        <f>L119+L121+L124+L127</f>
        <v>888</v>
      </c>
      <c r="M130" s="79">
        <f>M119+M121+M124+M127</f>
        <v>10741</v>
      </c>
      <c r="N130" s="80">
        <f>N119+N121+N124+N127</f>
        <v>49898</v>
      </c>
      <c r="O130" s="11"/>
    </row>
    <row r="131" spans="1:15" s="5" customFormat="1" ht="11.25" customHeight="1" thickBot="1">
      <c r="A131" s="81"/>
      <c r="B131" s="82" t="s">
        <v>140</v>
      </c>
      <c r="C131" s="83">
        <f>C120+C122+C125+C128</f>
        <v>24315</v>
      </c>
      <c r="D131" s="83">
        <f>D120+D122+D125+D128</f>
        <v>8064</v>
      </c>
      <c r="E131" s="83">
        <f>E120+E122+E125+E128</f>
        <v>4966</v>
      </c>
      <c r="F131" s="83">
        <f>F120+F122+F125+F128</f>
        <v>0</v>
      </c>
      <c r="G131" s="83">
        <f>G120+G122+G125+G128</f>
        <v>0</v>
      </c>
      <c r="H131" s="83">
        <f>H120+H122+H125+H128</f>
        <v>0</v>
      </c>
      <c r="I131" s="83">
        <f>I120+I122+I125+I128</f>
        <v>37345</v>
      </c>
      <c r="J131" s="83">
        <f>J120+J122+J125+J128</f>
        <v>0</v>
      </c>
      <c r="K131" s="83">
        <f>K120+K122+K125+K128</f>
        <v>1002</v>
      </c>
      <c r="L131" s="83">
        <f>L120+L122+L125+L128</f>
        <v>1002</v>
      </c>
      <c r="M131" s="83">
        <f>M120+M122+M125+M128</f>
        <v>10853</v>
      </c>
      <c r="N131" s="84">
        <f>N120+N122+N125+N128</f>
        <v>49200</v>
      </c>
      <c r="O131" s="11"/>
    </row>
    <row r="132" spans="1:15" ht="11.25" customHeight="1">
      <c r="A132" s="85" t="s">
        <v>92</v>
      </c>
      <c r="B132" s="86" t="s">
        <v>93</v>
      </c>
      <c r="C132" s="87">
        <v>58695</v>
      </c>
      <c r="D132" s="87">
        <v>19285</v>
      </c>
      <c r="E132" s="87">
        <v>7142</v>
      </c>
      <c r="F132" s="87"/>
      <c r="G132" s="87"/>
      <c r="H132" s="87"/>
      <c r="I132" s="87">
        <f>SUM(C132:H132)</f>
        <v>85122</v>
      </c>
      <c r="J132" s="87"/>
      <c r="K132" s="87">
        <v>4900</v>
      </c>
      <c r="L132" s="87">
        <f>J132+K132</f>
        <v>4900</v>
      </c>
      <c r="M132" s="87"/>
      <c r="N132" s="88">
        <f>I132+L132+M132</f>
        <v>90022</v>
      </c>
      <c r="O132" s="6"/>
    </row>
    <row r="133" spans="1:15" ht="11.25" customHeight="1">
      <c r="A133" s="85"/>
      <c r="B133" s="86" t="s">
        <v>145</v>
      </c>
      <c r="C133" s="87">
        <v>61257</v>
      </c>
      <c r="D133" s="87">
        <v>20073</v>
      </c>
      <c r="E133" s="87">
        <v>7593</v>
      </c>
      <c r="F133" s="87"/>
      <c r="G133" s="87"/>
      <c r="H133" s="87"/>
      <c r="I133" s="87">
        <f>SUM(C133:H133)</f>
        <v>88923</v>
      </c>
      <c r="J133" s="87"/>
      <c r="K133" s="87">
        <v>1145</v>
      </c>
      <c r="L133" s="87">
        <f aca="true" t="shared" si="35" ref="L133:L146">J133+K133</f>
        <v>1145</v>
      </c>
      <c r="M133" s="87"/>
      <c r="N133" s="88">
        <f aca="true" t="shared" si="36" ref="N133:N145">I133+L133+M133</f>
        <v>90068</v>
      </c>
      <c r="O133" s="6"/>
    </row>
    <row r="134" spans="1:15" ht="11.25" customHeight="1" thickBot="1">
      <c r="A134" s="69"/>
      <c r="B134" s="70" t="s">
        <v>140</v>
      </c>
      <c r="C134" s="71">
        <v>60174</v>
      </c>
      <c r="D134" s="71">
        <v>19791</v>
      </c>
      <c r="E134" s="71">
        <v>6448</v>
      </c>
      <c r="F134" s="71">
        <v>282</v>
      </c>
      <c r="G134" s="71"/>
      <c r="H134" s="71"/>
      <c r="I134" s="89">
        <f aca="true" t="shared" si="37" ref="I134:I146">SUM(C134:H134)</f>
        <v>86695</v>
      </c>
      <c r="J134" s="71"/>
      <c r="K134" s="71">
        <v>610</v>
      </c>
      <c r="L134" s="89">
        <f t="shared" si="35"/>
        <v>610</v>
      </c>
      <c r="M134" s="71"/>
      <c r="N134" s="90">
        <f t="shared" si="36"/>
        <v>87305</v>
      </c>
      <c r="O134" s="6"/>
    </row>
    <row r="135" spans="1:15" ht="11.25" customHeight="1">
      <c r="A135" s="61" t="s">
        <v>94</v>
      </c>
      <c r="B135" s="62" t="s">
        <v>95</v>
      </c>
      <c r="C135" s="63">
        <v>6828</v>
      </c>
      <c r="D135" s="63">
        <v>2249</v>
      </c>
      <c r="E135" s="63">
        <v>406</v>
      </c>
      <c r="F135" s="63"/>
      <c r="G135" s="63"/>
      <c r="H135" s="63"/>
      <c r="I135" s="63">
        <f t="shared" si="37"/>
        <v>9483</v>
      </c>
      <c r="J135" s="63"/>
      <c r="K135" s="63"/>
      <c r="L135" s="63">
        <f t="shared" si="35"/>
        <v>0</v>
      </c>
      <c r="M135" s="63"/>
      <c r="N135" s="64">
        <f t="shared" si="36"/>
        <v>9483</v>
      </c>
      <c r="O135" s="6"/>
    </row>
    <row r="136" spans="1:15" ht="11.25" customHeight="1">
      <c r="A136" s="65"/>
      <c r="B136" s="66" t="s">
        <v>182</v>
      </c>
      <c r="C136" s="67">
        <v>7175</v>
      </c>
      <c r="D136" s="67">
        <v>2360</v>
      </c>
      <c r="E136" s="67">
        <v>406</v>
      </c>
      <c r="F136" s="67"/>
      <c r="G136" s="67"/>
      <c r="H136" s="67"/>
      <c r="I136" s="67">
        <f t="shared" si="37"/>
        <v>9941</v>
      </c>
      <c r="J136" s="67"/>
      <c r="K136" s="67"/>
      <c r="L136" s="67">
        <f t="shared" si="35"/>
        <v>0</v>
      </c>
      <c r="M136" s="67"/>
      <c r="N136" s="68">
        <f t="shared" si="36"/>
        <v>9941</v>
      </c>
      <c r="O136" s="6"/>
    </row>
    <row r="137" spans="1:15" ht="11.25" customHeight="1" thickBot="1">
      <c r="A137" s="69"/>
      <c r="B137" s="70" t="s">
        <v>140</v>
      </c>
      <c r="C137" s="71">
        <v>7085</v>
      </c>
      <c r="D137" s="71">
        <v>2355</v>
      </c>
      <c r="E137" s="71">
        <v>332</v>
      </c>
      <c r="F137" s="71"/>
      <c r="G137" s="71"/>
      <c r="H137" s="71"/>
      <c r="I137" s="71">
        <f t="shared" si="37"/>
        <v>9772</v>
      </c>
      <c r="J137" s="71"/>
      <c r="K137" s="71"/>
      <c r="L137" s="71">
        <f t="shared" si="35"/>
        <v>0</v>
      </c>
      <c r="M137" s="71"/>
      <c r="N137" s="72">
        <f t="shared" si="36"/>
        <v>9772</v>
      </c>
      <c r="O137" s="6"/>
    </row>
    <row r="138" spans="1:15" ht="11.25" customHeight="1">
      <c r="A138" s="61" t="s">
        <v>96</v>
      </c>
      <c r="B138" s="62" t="s">
        <v>97</v>
      </c>
      <c r="C138" s="63">
        <v>8691</v>
      </c>
      <c r="D138" s="63">
        <v>2899</v>
      </c>
      <c r="E138" s="63">
        <v>158</v>
      </c>
      <c r="F138" s="63"/>
      <c r="G138" s="63"/>
      <c r="H138" s="63"/>
      <c r="I138" s="63">
        <f t="shared" si="37"/>
        <v>11748</v>
      </c>
      <c r="J138" s="63"/>
      <c r="K138" s="63"/>
      <c r="L138" s="63">
        <f t="shared" si="35"/>
        <v>0</v>
      </c>
      <c r="M138" s="63"/>
      <c r="N138" s="64">
        <f t="shared" si="36"/>
        <v>11748</v>
      </c>
      <c r="O138" s="6"/>
    </row>
    <row r="139" spans="1:15" ht="11.25" customHeight="1">
      <c r="A139" s="65"/>
      <c r="B139" s="66" t="s">
        <v>183</v>
      </c>
      <c r="C139" s="67">
        <v>9146</v>
      </c>
      <c r="D139" s="67">
        <v>3045</v>
      </c>
      <c r="E139" s="67">
        <v>158</v>
      </c>
      <c r="F139" s="67"/>
      <c r="G139" s="67"/>
      <c r="H139" s="67"/>
      <c r="I139" s="67">
        <f t="shared" si="37"/>
        <v>12349</v>
      </c>
      <c r="J139" s="67"/>
      <c r="K139" s="67"/>
      <c r="L139" s="67">
        <f t="shared" si="35"/>
        <v>0</v>
      </c>
      <c r="M139" s="67"/>
      <c r="N139" s="68">
        <f t="shared" si="36"/>
        <v>12349</v>
      </c>
      <c r="O139" s="6"/>
    </row>
    <row r="140" spans="1:15" ht="11.25" customHeight="1" thickBot="1">
      <c r="A140" s="69"/>
      <c r="B140" s="70" t="s">
        <v>140</v>
      </c>
      <c r="C140" s="71">
        <v>9250</v>
      </c>
      <c r="D140" s="71">
        <v>3059</v>
      </c>
      <c r="E140" s="71">
        <v>132</v>
      </c>
      <c r="F140" s="71"/>
      <c r="G140" s="71"/>
      <c r="H140" s="71"/>
      <c r="I140" s="71">
        <f t="shared" si="37"/>
        <v>12441</v>
      </c>
      <c r="J140" s="71"/>
      <c r="K140" s="71"/>
      <c r="L140" s="71">
        <f t="shared" si="35"/>
        <v>0</v>
      </c>
      <c r="M140" s="71"/>
      <c r="N140" s="72">
        <f t="shared" si="36"/>
        <v>12441</v>
      </c>
      <c r="O140" s="6"/>
    </row>
    <row r="141" spans="1:15" ht="11.25" customHeight="1">
      <c r="A141" s="61" t="s">
        <v>98</v>
      </c>
      <c r="B141" s="62" t="s">
        <v>99</v>
      </c>
      <c r="C141" s="63"/>
      <c r="D141" s="63"/>
      <c r="E141" s="63">
        <v>801</v>
      </c>
      <c r="F141" s="63"/>
      <c r="G141" s="63"/>
      <c r="H141" s="63"/>
      <c r="I141" s="63">
        <f t="shared" si="37"/>
        <v>801</v>
      </c>
      <c r="J141" s="63"/>
      <c r="K141" s="63">
        <v>1338</v>
      </c>
      <c r="L141" s="63">
        <f t="shared" si="35"/>
        <v>1338</v>
      </c>
      <c r="M141" s="63">
        <v>13241</v>
      </c>
      <c r="N141" s="64">
        <f t="shared" si="36"/>
        <v>15380</v>
      </c>
      <c r="O141" s="6"/>
    </row>
    <row r="142" spans="1:15" ht="11.25" customHeight="1">
      <c r="A142" s="65"/>
      <c r="B142" s="66" t="s">
        <v>184</v>
      </c>
      <c r="C142" s="67"/>
      <c r="D142" s="67"/>
      <c r="E142" s="67">
        <v>710</v>
      </c>
      <c r="F142" s="67"/>
      <c r="G142" s="67"/>
      <c r="H142" s="67"/>
      <c r="I142" s="67">
        <f t="shared" si="37"/>
        <v>710</v>
      </c>
      <c r="J142" s="67"/>
      <c r="K142" s="67">
        <v>199</v>
      </c>
      <c r="L142" s="67">
        <f t="shared" si="35"/>
        <v>199</v>
      </c>
      <c r="M142" s="67">
        <v>13693</v>
      </c>
      <c r="N142" s="68">
        <f t="shared" si="36"/>
        <v>14602</v>
      </c>
      <c r="O142" s="6"/>
    </row>
    <row r="143" spans="1:16" ht="11.25" customHeight="1" thickBot="1">
      <c r="A143" s="91"/>
      <c r="B143" s="92" t="s">
        <v>140</v>
      </c>
      <c r="C143" s="93"/>
      <c r="D143" s="93"/>
      <c r="E143" s="93">
        <v>740</v>
      </c>
      <c r="F143" s="93"/>
      <c r="G143" s="93"/>
      <c r="H143" s="93"/>
      <c r="I143" s="93">
        <f t="shared" si="37"/>
        <v>740</v>
      </c>
      <c r="J143" s="93"/>
      <c r="K143" s="93">
        <v>191</v>
      </c>
      <c r="L143" s="93">
        <f t="shared" si="35"/>
        <v>191</v>
      </c>
      <c r="M143" s="93">
        <v>13746</v>
      </c>
      <c r="N143" s="94">
        <f t="shared" si="36"/>
        <v>14677</v>
      </c>
      <c r="O143" s="6"/>
      <c r="P143" s="15"/>
    </row>
    <row r="144" spans="1:15" ht="11.25" customHeight="1">
      <c r="A144" s="95" t="s">
        <v>100</v>
      </c>
      <c r="B144" s="96" t="s">
        <v>101</v>
      </c>
      <c r="C144" s="89">
        <v>6495</v>
      </c>
      <c r="D144" s="89">
        <v>2246</v>
      </c>
      <c r="E144" s="89">
        <v>8555</v>
      </c>
      <c r="F144" s="89"/>
      <c r="G144" s="89"/>
      <c r="H144" s="89"/>
      <c r="I144" s="87">
        <f t="shared" si="37"/>
        <v>17296</v>
      </c>
      <c r="J144" s="89"/>
      <c r="K144" s="89">
        <v>3750</v>
      </c>
      <c r="L144" s="87">
        <f t="shared" si="35"/>
        <v>3750</v>
      </c>
      <c r="M144" s="89">
        <v>1209</v>
      </c>
      <c r="N144" s="88">
        <f t="shared" si="36"/>
        <v>22255</v>
      </c>
      <c r="O144" s="6"/>
    </row>
    <row r="145" spans="1:15" ht="11.25" customHeight="1">
      <c r="A145" s="65"/>
      <c r="B145" s="66" t="s">
        <v>145</v>
      </c>
      <c r="C145" s="67">
        <v>6850</v>
      </c>
      <c r="D145" s="67">
        <v>2360</v>
      </c>
      <c r="E145" s="67">
        <v>7275</v>
      </c>
      <c r="F145" s="67"/>
      <c r="G145" s="67"/>
      <c r="H145" s="67"/>
      <c r="I145" s="87">
        <f t="shared" si="37"/>
        <v>16485</v>
      </c>
      <c r="J145" s="67"/>
      <c r="K145" s="67"/>
      <c r="L145" s="87">
        <f t="shared" si="35"/>
        <v>0</v>
      </c>
      <c r="M145" s="67">
        <v>1247</v>
      </c>
      <c r="N145" s="88">
        <f t="shared" si="36"/>
        <v>17732</v>
      </c>
      <c r="O145" s="6"/>
    </row>
    <row r="146" spans="1:15" ht="11.25" customHeight="1" thickBot="1">
      <c r="A146" s="69"/>
      <c r="B146" s="70" t="s">
        <v>140</v>
      </c>
      <c r="C146" s="71">
        <v>6776</v>
      </c>
      <c r="D146" s="71">
        <v>2407</v>
      </c>
      <c r="E146" s="71">
        <v>6377</v>
      </c>
      <c r="F146" s="71"/>
      <c r="G146" s="71"/>
      <c r="H146" s="71"/>
      <c r="I146" s="87">
        <f t="shared" si="37"/>
        <v>15560</v>
      </c>
      <c r="J146" s="71"/>
      <c r="K146" s="71"/>
      <c r="L146" s="87">
        <f t="shared" si="35"/>
        <v>0</v>
      </c>
      <c r="M146" s="71">
        <v>1679</v>
      </c>
      <c r="N146" s="72">
        <f>I146+L146+M146</f>
        <v>17239</v>
      </c>
      <c r="O146" s="6"/>
    </row>
    <row r="147" spans="1:15" s="5" customFormat="1" ht="11.25" customHeight="1">
      <c r="A147" s="73">
        <v>3</v>
      </c>
      <c r="B147" s="74" t="s">
        <v>102</v>
      </c>
      <c r="C147" s="75">
        <f>C132+C135+C138+C141+C144</f>
        <v>80709</v>
      </c>
      <c r="D147" s="75">
        <f aca="true" t="shared" si="38" ref="D147:N147">D132+D135+D138+D141+D144</f>
        <v>26679</v>
      </c>
      <c r="E147" s="75">
        <f t="shared" si="38"/>
        <v>17062</v>
      </c>
      <c r="F147" s="75">
        <f t="shared" si="38"/>
        <v>0</v>
      </c>
      <c r="G147" s="75">
        <f t="shared" si="38"/>
        <v>0</v>
      </c>
      <c r="H147" s="75">
        <f t="shared" si="38"/>
        <v>0</v>
      </c>
      <c r="I147" s="75">
        <f t="shared" si="38"/>
        <v>124450</v>
      </c>
      <c r="J147" s="75">
        <f t="shared" si="38"/>
        <v>0</v>
      </c>
      <c r="K147" s="75">
        <f t="shared" si="38"/>
        <v>9988</v>
      </c>
      <c r="L147" s="75">
        <f t="shared" si="38"/>
        <v>9988</v>
      </c>
      <c r="M147" s="75">
        <f t="shared" si="38"/>
        <v>14450</v>
      </c>
      <c r="N147" s="76">
        <f t="shared" si="38"/>
        <v>148888</v>
      </c>
      <c r="O147" s="11"/>
    </row>
    <row r="148" spans="1:15" s="5" customFormat="1" ht="11.25" customHeight="1">
      <c r="A148" s="97"/>
      <c r="B148" s="78" t="s">
        <v>145</v>
      </c>
      <c r="C148" s="79">
        <f>C133+C136+C139+C142+C145</f>
        <v>84428</v>
      </c>
      <c r="D148" s="79">
        <f aca="true" t="shared" si="39" ref="D148:N148">D133+D136+D139+D142+D145</f>
        <v>27838</v>
      </c>
      <c r="E148" s="79">
        <f t="shared" si="39"/>
        <v>16142</v>
      </c>
      <c r="F148" s="79">
        <f t="shared" si="39"/>
        <v>0</v>
      </c>
      <c r="G148" s="79">
        <f t="shared" si="39"/>
        <v>0</v>
      </c>
      <c r="H148" s="79">
        <f t="shared" si="39"/>
        <v>0</v>
      </c>
      <c r="I148" s="79">
        <f t="shared" si="39"/>
        <v>128408</v>
      </c>
      <c r="J148" s="79">
        <f t="shared" si="39"/>
        <v>0</v>
      </c>
      <c r="K148" s="79">
        <f t="shared" si="39"/>
        <v>1344</v>
      </c>
      <c r="L148" s="79">
        <f t="shared" si="39"/>
        <v>1344</v>
      </c>
      <c r="M148" s="79">
        <f t="shared" si="39"/>
        <v>14940</v>
      </c>
      <c r="N148" s="79">
        <f t="shared" si="39"/>
        <v>144692</v>
      </c>
      <c r="O148" s="11"/>
    </row>
    <row r="149" spans="1:15" s="5" customFormat="1" ht="11.25" customHeight="1" thickBot="1">
      <c r="A149" s="98"/>
      <c r="B149" s="82" t="s">
        <v>140</v>
      </c>
      <c r="C149" s="83">
        <f>C134+C137+C140+C143+C146</f>
        <v>83285</v>
      </c>
      <c r="D149" s="83">
        <f aca="true" t="shared" si="40" ref="D149:N149">D134+D137+D140+D143+D146</f>
        <v>27612</v>
      </c>
      <c r="E149" s="83">
        <f t="shared" si="40"/>
        <v>14029</v>
      </c>
      <c r="F149" s="83">
        <f t="shared" si="40"/>
        <v>282</v>
      </c>
      <c r="G149" s="83">
        <f t="shared" si="40"/>
        <v>0</v>
      </c>
      <c r="H149" s="83">
        <f t="shared" si="40"/>
        <v>0</v>
      </c>
      <c r="I149" s="83">
        <f t="shared" si="40"/>
        <v>125208</v>
      </c>
      <c r="J149" s="83">
        <f t="shared" si="40"/>
        <v>0</v>
      </c>
      <c r="K149" s="83">
        <f t="shared" si="40"/>
        <v>801</v>
      </c>
      <c r="L149" s="83">
        <f t="shared" si="40"/>
        <v>801</v>
      </c>
      <c r="M149" s="83">
        <f t="shared" si="40"/>
        <v>15425</v>
      </c>
      <c r="N149" s="84">
        <f t="shared" si="40"/>
        <v>141434</v>
      </c>
      <c r="O149" s="11"/>
    </row>
    <row r="150" spans="1:15" ht="11.25" customHeight="1">
      <c r="A150" s="61" t="s">
        <v>103</v>
      </c>
      <c r="B150" s="62" t="s">
        <v>104</v>
      </c>
      <c r="C150" s="63">
        <v>12109</v>
      </c>
      <c r="D150" s="63">
        <v>4057</v>
      </c>
      <c r="E150" s="63">
        <v>2310</v>
      </c>
      <c r="F150" s="63"/>
      <c r="G150" s="63"/>
      <c r="H150" s="63"/>
      <c r="I150" s="63">
        <f aca="true" t="shared" si="41" ref="I150:I155">SUM(C150:H150)</f>
        <v>18476</v>
      </c>
      <c r="J150" s="63"/>
      <c r="K150" s="63"/>
      <c r="L150" s="63">
        <f aca="true" t="shared" si="42" ref="L150:L155">J150+K150</f>
        <v>0</v>
      </c>
      <c r="M150" s="63">
        <v>237</v>
      </c>
      <c r="N150" s="64">
        <f aca="true" t="shared" si="43" ref="N150:N155">I150+L150+M150</f>
        <v>18713</v>
      </c>
      <c r="O150" s="6"/>
    </row>
    <row r="151" spans="1:15" ht="11.25" customHeight="1">
      <c r="A151" s="65"/>
      <c r="B151" s="66" t="s">
        <v>169</v>
      </c>
      <c r="C151" s="67">
        <v>9982</v>
      </c>
      <c r="D151" s="67">
        <v>3266</v>
      </c>
      <c r="E151" s="67">
        <v>1925</v>
      </c>
      <c r="F151" s="67"/>
      <c r="G151" s="67"/>
      <c r="H151" s="67"/>
      <c r="I151" s="67">
        <f t="shared" si="41"/>
        <v>15173</v>
      </c>
      <c r="J151" s="67"/>
      <c r="K151" s="67"/>
      <c r="L151" s="67">
        <f t="shared" si="42"/>
        <v>0</v>
      </c>
      <c r="M151" s="67">
        <v>245</v>
      </c>
      <c r="N151" s="68">
        <f t="shared" si="43"/>
        <v>15418</v>
      </c>
      <c r="O151" s="6"/>
    </row>
    <row r="152" spans="1:15" ht="11.25" customHeight="1" thickBot="1">
      <c r="A152" s="91"/>
      <c r="B152" s="92" t="s">
        <v>140</v>
      </c>
      <c r="C152" s="93">
        <v>10038</v>
      </c>
      <c r="D152" s="93">
        <v>3403</v>
      </c>
      <c r="E152" s="93">
        <v>2569</v>
      </c>
      <c r="F152" s="93"/>
      <c r="G152" s="93"/>
      <c r="H152" s="93"/>
      <c r="I152" s="93">
        <f t="shared" si="41"/>
        <v>16010</v>
      </c>
      <c r="J152" s="93"/>
      <c r="K152" s="93"/>
      <c r="L152" s="93">
        <f t="shared" si="42"/>
        <v>0</v>
      </c>
      <c r="M152" s="93">
        <v>175</v>
      </c>
      <c r="N152" s="94">
        <f t="shared" si="43"/>
        <v>16185</v>
      </c>
      <c r="O152" s="6"/>
    </row>
    <row r="153" spans="1:15" ht="11.25" customHeight="1">
      <c r="A153" s="61" t="s">
        <v>105</v>
      </c>
      <c r="B153" s="62" t="s">
        <v>106</v>
      </c>
      <c r="C153" s="63">
        <v>4469</v>
      </c>
      <c r="D153" s="63">
        <v>1521</v>
      </c>
      <c r="E153" s="63">
        <v>2073</v>
      </c>
      <c r="F153" s="63"/>
      <c r="G153" s="63"/>
      <c r="H153" s="63"/>
      <c r="I153" s="63">
        <f t="shared" si="41"/>
        <v>8063</v>
      </c>
      <c r="J153" s="63"/>
      <c r="K153" s="63"/>
      <c r="L153" s="63">
        <f t="shared" si="42"/>
        <v>0</v>
      </c>
      <c r="M153" s="63"/>
      <c r="N153" s="64">
        <f t="shared" si="43"/>
        <v>8063</v>
      </c>
      <c r="O153" s="6"/>
    </row>
    <row r="154" spans="1:15" ht="11.25" customHeight="1">
      <c r="A154" s="95"/>
      <c r="B154" s="96" t="s">
        <v>170</v>
      </c>
      <c r="C154" s="89">
        <v>2433</v>
      </c>
      <c r="D154" s="89">
        <v>826</v>
      </c>
      <c r="E154" s="89">
        <v>913</v>
      </c>
      <c r="F154" s="89"/>
      <c r="G154" s="89"/>
      <c r="H154" s="89"/>
      <c r="I154" s="87">
        <f t="shared" si="41"/>
        <v>4172</v>
      </c>
      <c r="J154" s="89"/>
      <c r="K154" s="89"/>
      <c r="L154" s="87">
        <f t="shared" si="42"/>
        <v>0</v>
      </c>
      <c r="M154" s="89"/>
      <c r="N154" s="88">
        <f t="shared" si="43"/>
        <v>4172</v>
      </c>
      <c r="O154" s="6"/>
    </row>
    <row r="155" spans="1:15" ht="11.25" customHeight="1" thickBot="1">
      <c r="A155" s="69"/>
      <c r="B155" s="70" t="s">
        <v>140</v>
      </c>
      <c r="C155" s="71">
        <v>2433</v>
      </c>
      <c r="D155" s="71">
        <v>826</v>
      </c>
      <c r="E155" s="71">
        <v>913</v>
      </c>
      <c r="F155" s="71"/>
      <c r="G155" s="71"/>
      <c r="H155" s="71"/>
      <c r="I155" s="71">
        <f t="shared" si="41"/>
        <v>4172</v>
      </c>
      <c r="J155" s="71"/>
      <c r="K155" s="71"/>
      <c r="L155" s="71">
        <f t="shared" si="42"/>
        <v>0</v>
      </c>
      <c r="M155" s="71"/>
      <c r="N155" s="72">
        <f t="shared" si="43"/>
        <v>4172</v>
      </c>
      <c r="O155" s="6"/>
    </row>
    <row r="156" spans="1:15" ht="11.25" customHeight="1">
      <c r="A156" s="61" t="s">
        <v>107</v>
      </c>
      <c r="B156" s="62" t="s">
        <v>108</v>
      </c>
      <c r="C156" s="63"/>
      <c r="D156" s="63"/>
      <c r="E156" s="63">
        <v>300</v>
      </c>
      <c r="F156" s="63"/>
      <c r="G156" s="63">
        <v>5875</v>
      </c>
      <c r="H156" s="63"/>
      <c r="I156" s="63">
        <f aca="true" t="shared" si="44" ref="I156:I164">SUM(C156:H156)</f>
        <v>6175</v>
      </c>
      <c r="J156" s="63"/>
      <c r="K156" s="63"/>
      <c r="L156" s="63">
        <f aca="true" t="shared" si="45" ref="L156:L164">J156+K156</f>
        <v>0</v>
      </c>
      <c r="M156" s="63"/>
      <c r="N156" s="64">
        <f aca="true" t="shared" si="46" ref="N156:N164">I156+L156+M156</f>
        <v>6175</v>
      </c>
      <c r="O156" s="6"/>
    </row>
    <row r="157" spans="1:15" ht="11.25" customHeight="1">
      <c r="A157" s="65"/>
      <c r="B157" s="66" t="s">
        <v>185</v>
      </c>
      <c r="C157" s="67"/>
      <c r="D157" s="67"/>
      <c r="E157" s="67">
        <v>44</v>
      </c>
      <c r="F157" s="67"/>
      <c r="G157" s="67">
        <v>5875</v>
      </c>
      <c r="H157" s="67"/>
      <c r="I157" s="67">
        <f t="shared" si="44"/>
        <v>5919</v>
      </c>
      <c r="J157" s="67"/>
      <c r="K157" s="67"/>
      <c r="L157" s="67">
        <f t="shared" si="45"/>
        <v>0</v>
      </c>
      <c r="M157" s="67"/>
      <c r="N157" s="68">
        <f t="shared" si="46"/>
        <v>5919</v>
      </c>
      <c r="O157" s="6"/>
    </row>
    <row r="158" spans="1:15" ht="11.25" customHeight="1" thickBot="1">
      <c r="A158" s="69"/>
      <c r="B158" s="70" t="s">
        <v>154</v>
      </c>
      <c r="C158" s="71"/>
      <c r="D158" s="71"/>
      <c r="E158" s="71">
        <v>14</v>
      </c>
      <c r="F158" s="71"/>
      <c r="G158" s="71">
        <v>5875</v>
      </c>
      <c r="H158" s="71"/>
      <c r="I158" s="71">
        <f t="shared" si="44"/>
        <v>5889</v>
      </c>
      <c r="J158" s="71"/>
      <c r="K158" s="71"/>
      <c r="L158" s="71">
        <f t="shared" si="45"/>
        <v>0</v>
      </c>
      <c r="M158" s="71">
        <v>181</v>
      </c>
      <c r="N158" s="72">
        <f t="shared" si="46"/>
        <v>6070</v>
      </c>
      <c r="O158" s="6"/>
    </row>
    <row r="159" spans="1:15" ht="11.25" customHeight="1">
      <c r="A159" s="61" t="s">
        <v>109</v>
      </c>
      <c r="B159" s="62" t="s">
        <v>110</v>
      </c>
      <c r="C159" s="63">
        <v>5565</v>
      </c>
      <c r="D159" s="63">
        <v>1865</v>
      </c>
      <c r="E159" s="63">
        <v>1544</v>
      </c>
      <c r="F159" s="63"/>
      <c r="G159" s="63"/>
      <c r="H159" s="63"/>
      <c r="I159" s="63">
        <f t="shared" si="44"/>
        <v>8974</v>
      </c>
      <c r="J159" s="63"/>
      <c r="K159" s="63"/>
      <c r="L159" s="63">
        <f t="shared" si="45"/>
        <v>0</v>
      </c>
      <c r="M159" s="63"/>
      <c r="N159" s="64">
        <f t="shared" si="46"/>
        <v>8974</v>
      </c>
      <c r="O159" s="6"/>
    </row>
    <row r="160" spans="1:15" ht="11.25" customHeight="1">
      <c r="A160" s="65"/>
      <c r="B160" s="66" t="s">
        <v>186</v>
      </c>
      <c r="C160" s="67">
        <v>5783</v>
      </c>
      <c r="D160" s="67">
        <v>1934</v>
      </c>
      <c r="E160" s="67">
        <v>1544</v>
      </c>
      <c r="F160" s="67"/>
      <c r="G160" s="67"/>
      <c r="H160" s="67"/>
      <c r="I160" s="67">
        <f t="shared" si="44"/>
        <v>9261</v>
      </c>
      <c r="J160" s="67"/>
      <c r="K160" s="67"/>
      <c r="L160" s="67">
        <f t="shared" si="45"/>
        <v>0</v>
      </c>
      <c r="M160" s="67"/>
      <c r="N160" s="68">
        <f t="shared" si="46"/>
        <v>9261</v>
      </c>
      <c r="O160" s="6"/>
    </row>
    <row r="161" spans="1:15" ht="11.25" customHeight="1" thickBot="1">
      <c r="A161" s="69"/>
      <c r="B161" s="70" t="s">
        <v>140</v>
      </c>
      <c r="C161" s="71">
        <v>5756</v>
      </c>
      <c r="D161" s="71">
        <v>1945</v>
      </c>
      <c r="E161" s="71">
        <v>1619</v>
      </c>
      <c r="F161" s="71"/>
      <c r="G161" s="71"/>
      <c r="H161" s="71"/>
      <c r="I161" s="71">
        <f t="shared" si="44"/>
        <v>9320</v>
      </c>
      <c r="J161" s="71"/>
      <c r="K161" s="71"/>
      <c r="L161" s="71">
        <f t="shared" si="45"/>
        <v>0</v>
      </c>
      <c r="M161" s="71"/>
      <c r="N161" s="72">
        <f t="shared" si="46"/>
        <v>9320</v>
      </c>
      <c r="O161" s="6"/>
    </row>
    <row r="162" spans="1:15" ht="11.25" customHeight="1">
      <c r="A162" s="61" t="s">
        <v>111</v>
      </c>
      <c r="B162" s="62" t="s">
        <v>112</v>
      </c>
      <c r="C162" s="63">
        <v>5052</v>
      </c>
      <c r="D162" s="63">
        <v>1650</v>
      </c>
      <c r="E162" s="63">
        <v>37</v>
      </c>
      <c r="F162" s="63"/>
      <c r="G162" s="63"/>
      <c r="H162" s="63"/>
      <c r="I162" s="63">
        <f t="shared" si="44"/>
        <v>6739</v>
      </c>
      <c r="J162" s="63"/>
      <c r="K162" s="63"/>
      <c r="L162" s="63">
        <f t="shared" si="45"/>
        <v>0</v>
      </c>
      <c r="M162" s="99"/>
      <c r="N162" s="64">
        <f t="shared" si="46"/>
        <v>6739</v>
      </c>
      <c r="O162" s="6"/>
    </row>
    <row r="163" spans="1:15" ht="11.25" customHeight="1">
      <c r="A163" s="65"/>
      <c r="B163" s="66" t="s">
        <v>187</v>
      </c>
      <c r="C163" s="67">
        <v>5162</v>
      </c>
      <c r="D163" s="67">
        <v>1685</v>
      </c>
      <c r="E163" s="67">
        <v>37</v>
      </c>
      <c r="F163" s="67"/>
      <c r="G163" s="67"/>
      <c r="H163" s="67"/>
      <c r="I163" s="67">
        <f t="shared" si="44"/>
        <v>6884</v>
      </c>
      <c r="J163" s="67"/>
      <c r="K163" s="67"/>
      <c r="L163" s="67">
        <f t="shared" si="45"/>
        <v>0</v>
      </c>
      <c r="M163" s="123"/>
      <c r="N163" s="68">
        <f t="shared" si="46"/>
        <v>6884</v>
      </c>
      <c r="O163" s="6"/>
    </row>
    <row r="164" spans="1:15" ht="11.25" customHeight="1" thickBot="1">
      <c r="A164" s="91"/>
      <c r="B164" s="92" t="s">
        <v>140</v>
      </c>
      <c r="C164" s="93">
        <v>5148</v>
      </c>
      <c r="D164" s="93">
        <v>1693</v>
      </c>
      <c r="E164" s="93">
        <v>24</v>
      </c>
      <c r="F164" s="93"/>
      <c r="G164" s="93"/>
      <c r="H164" s="93"/>
      <c r="I164" s="93">
        <f t="shared" si="44"/>
        <v>6865</v>
      </c>
      <c r="J164" s="93"/>
      <c r="K164" s="93"/>
      <c r="L164" s="93">
        <f t="shared" si="45"/>
        <v>0</v>
      </c>
      <c r="M164" s="100"/>
      <c r="N164" s="94">
        <f t="shared" si="46"/>
        <v>6865</v>
      </c>
      <c r="O164" s="6"/>
    </row>
    <row r="165" spans="1:15" ht="11.25" customHeight="1">
      <c r="A165" s="85" t="s">
        <v>113</v>
      </c>
      <c r="B165" s="86" t="s">
        <v>173</v>
      </c>
      <c r="C165" s="87">
        <v>567</v>
      </c>
      <c r="D165" s="87">
        <v>216</v>
      </c>
      <c r="E165" s="87">
        <v>683</v>
      </c>
      <c r="F165" s="87"/>
      <c r="G165" s="87"/>
      <c r="H165" s="87"/>
      <c r="I165" s="87">
        <f aca="true" t="shared" si="47" ref="I165:I170">SUM(C165:H165)</f>
        <v>1466</v>
      </c>
      <c r="J165" s="87"/>
      <c r="K165" s="87"/>
      <c r="L165" s="87">
        <f aca="true" t="shared" si="48" ref="L165:L170">J165+K165</f>
        <v>0</v>
      </c>
      <c r="M165" s="87">
        <v>59</v>
      </c>
      <c r="N165" s="88">
        <f aca="true" t="shared" si="49" ref="N165:N170">I165+L165+M165</f>
        <v>1525</v>
      </c>
      <c r="O165" s="6"/>
    </row>
    <row r="166" spans="1:15" ht="11.25" customHeight="1">
      <c r="A166" s="65"/>
      <c r="B166" s="66" t="s">
        <v>145</v>
      </c>
      <c r="C166" s="67">
        <v>856</v>
      </c>
      <c r="D166" s="67">
        <v>282</v>
      </c>
      <c r="E166" s="67">
        <v>683</v>
      </c>
      <c r="F166" s="67"/>
      <c r="G166" s="67"/>
      <c r="H166" s="67"/>
      <c r="I166" s="67">
        <f t="shared" si="47"/>
        <v>1821</v>
      </c>
      <c r="J166" s="67"/>
      <c r="K166" s="67"/>
      <c r="L166" s="67">
        <f t="shared" si="48"/>
        <v>0</v>
      </c>
      <c r="M166" s="67">
        <v>61</v>
      </c>
      <c r="N166" s="68">
        <f t="shared" si="49"/>
        <v>1882</v>
      </c>
      <c r="O166" s="6"/>
    </row>
    <row r="167" spans="1:15" ht="11.25" customHeight="1" thickBot="1">
      <c r="A167" s="69"/>
      <c r="B167" s="70" t="s">
        <v>140</v>
      </c>
      <c r="C167" s="71">
        <v>759</v>
      </c>
      <c r="D167" s="71">
        <v>277</v>
      </c>
      <c r="E167" s="71">
        <v>612</v>
      </c>
      <c r="F167" s="71"/>
      <c r="G167" s="71"/>
      <c r="H167" s="71"/>
      <c r="I167" s="71">
        <f t="shared" si="47"/>
        <v>1648</v>
      </c>
      <c r="J167" s="71"/>
      <c r="K167" s="71"/>
      <c r="L167" s="71">
        <f t="shared" si="48"/>
        <v>0</v>
      </c>
      <c r="M167" s="71"/>
      <c r="N167" s="72">
        <f t="shared" si="49"/>
        <v>1648</v>
      </c>
      <c r="O167" s="6"/>
    </row>
    <row r="168" spans="1:15" ht="11.25" customHeight="1">
      <c r="A168" s="61" t="s">
        <v>114</v>
      </c>
      <c r="B168" s="62" t="s">
        <v>115</v>
      </c>
      <c r="C168" s="63">
        <v>7252</v>
      </c>
      <c r="D168" s="63">
        <v>2463</v>
      </c>
      <c r="E168" s="63">
        <v>3003</v>
      </c>
      <c r="F168" s="63"/>
      <c r="G168" s="63"/>
      <c r="H168" s="63"/>
      <c r="I168" s="63">
        <f t="shared" si="47"/>
        <v>12718</v>
      </c>
      <c r="J168" s="63"/>
      <c r="K168" s="63"/>
      <c r="L168" s="63">
        <f t="shared" si="48"/>
        <v>0</v>
      </c>
      <c r="M168" s="63">
        <v>135</v>
      </c>
      <c r="N168" s="64">
        <f t="shared" si="49"/>
        <v>12853</v>
      </c>
      <c r="O168" s="6"/>
    </row>
    <row r="169" spans="1:15" ht="11.25" customHeight="1">
      <c r="A169" s="65"/>
      <c r="B169" s="66" t="s">
        <v>145</v>
      </c>
      <c r="C169" s="67">
        <v>7489</v>
      </c>
      <c r="D169" s="67">
        <v>2540</v>
      </c>
      <c r="E169" s="67">
        <v>3003</v>
      </c>
      <c r="F169" s="67"/>
      <c r="G169" s="67"/>
      <c r="H169" s="67"/>
      <c r="I169" s="67">
        <f t="shared" si="47"/>
        <v>13032</v>
      </c>
      <c r="J169" s="67"/>
      <c r="K169" s="67"/>
      <c r="L169" s="67">
        <f t="shared" si="48"/>
        <v>0</v>
      </c>
      <c r="M169" s="67">
        <v>139</v>
      </c>
      <c r="N169" s="68">
        <f t="shared" si="49"/>
        <v>13171</v>
      </c>
      <c r="O169" s="6"/>
    </row>
    <row r="170" spans="1:15" ht="11.25" customHeight="1" thickBot="1">
      <c r="A170" s="91"/>
      <c r="B170" s="92" t="s">
        <v>140</v>
      </c>
      <c r="C170" s="93">
        <v>7419</v>
      </c>
      <c r="D170" s="93">
        <v>2469</v>
      </c>
      <c r="E170" s="93">
        <v>1712</v>
      </c>
      <c r="F170" s="93"/>
      <c r="G170" s="93"/>
      <c r="H170" s="93"/>
      <c r="I170" s="93">
        <f t="shared" si="47"/>
        <v>11600</v>
      </c>
      <c r="J170" s="93"/>
      <c r="K170" s="93"/>
      <c r="L170" s="93">
        <f t="shared" si="48"/>
        <v>0</v>
      </c>
      <c r="M170" s="93">
        <v>423</v>
      </c>
      <c r="N170" s="94">
        <f t="shared" si="49"/>
        <v>12023</v>
      </c>
      <c r="O170" s="6"/>
    </row>
    <row r="171" spans="1:15" s="5" customFormat="1" ht="11.25" customHeight="1">
      <c r="A171" s="73">
        <v>4</v>
      </c>
      <c r="B171" s="74" t="s">
        <v>116</v>
      </c>
      <c r="C171" s="75">
        <f>C150+C153+C156+C159+C162+C165+C168</f>
        <v>35014</v>
      </c>
      <c r="D171" s="75">
        <f>D150+D153+D156+D159+D162+D165+D168</f>
        <v>11772</v>
      </c>
      <c r="E171" s="75">
        <f>E150+E153+E156+E159+E162+E165+E168</f>
        <v>9950</v>
      </c>
      <c r="F171" s="75">
        <f>F150+F153+F156+F159+F162+F165+F168</f>
        <v>0</v>
      </c>
      <c r="G171" s="75">
        <f>G150+G153+G156+G159+G162+G165+G168</f>
        <v>5875</v>
      </c>
      <c r="H171" s="75">
        <f>H150+H153+H156+H159+H162+H165+H168</f>
        <v>0</v>
      </c>
      <c r="I171" s="75">
        <f>I150+I153+I156+I159+I162+I165+I168</f>
        <v>62611</v>
      </c>
      <c r="J171" s="75">
        <f>J150+J153+J156+J159+J162+J165+J168</f>
        <v>0</v>
      </c>
      <c r="K171" s="75">
        <f>K150+K153+K156+K159+K162+K165+K168</f>
        <v>0</v>
      </c>
      <c r="L171" s="75">
        <f>L150+L153+L156+L159+L162+L165+L168</f>
        <v>0</v>
      </c>
      <c r="M171" s="75">
        <f>M150+M153+M156+M159+M162+M165+M168</f>
        <v>431</v>
      </c>
      <c r="N171" s="76">
        <f>N150+N153+N156+N159+N162+N165+N168</f>
        <v>63042</v>
      </c>
      <c r="O171" s="11"/>
    </row>
    <row r="172" spans="1:15" s="5" customFormat="1" ht="11.25" customHeight="1">
      <c r="A172" s="97"/>
      <c r="B172" s="78" t="s">
        <v>155</v>
      </c>
      <c r="C172" s="79">
        <f>C151+C154+C157+C160+C163+C166+C169</f>
        <v>31705</v>
      </c>
      <c r="D172" s="79">
        <f>D151+D154+D157+D160+D163+D166+D169</f>
        <v>10533</v>
      </c>
      <c r="E172" s="79">
        <f>E151+E154+E157+E160+E163+E166+E169</f>
        <v>8149</v>
      </c>
      <c r="F172" s="79">
        <f>F151+F154+F157+F160+F163+F166+F169</f>
        <v>0</v>
      </c>
      <c r="G172" s="79">
        <f>G151+G154+G157+G160+G163+G166+G169</f>
        <v>5875</v>
      </c>
      <c r="H172" s="79">
        <f>H151+H154+H157+H160+H163+H166+H169</f>
        <v>0</v>
      </c>
      <c r="I172" s="79">
        <f>I151+I154+I157+I160+I163+I166+I169</f>
        <v>56262</v>
      </c>
      <c r="J172" s="79">
        <f>J151+J154+J157+J160+J163+J166+J169</f>
        <v>0</v>
      </c>
      <c r="K172" s="79">
        <f>K151+K154+K157+K160+K163+K166+K169</f>
        <v>0</v>
      </c>
      <c r="L172" s="79">
        <f>L151+L154+L157+L160+L163+L166+L169</f>
        <v>0</v>
      </c>
      <c r="M172" s="79">
        <f>M151+M154+M157+M160+M163+M166+M169</f>
        <v>445</v>
      </c>
      <c r="N172" s="79">
        <f>N151+N154+N157+N160+N163+N166+N169</f>
        <v>56707</v>
      </c>
      <c r="O172" s="11"/>
    </row>
    <row r="173" spans="1:15" s="5" customFormat="1" ht="11.25" customHeight="1" thickBot="1">
      <c r="A173" s="98"/>
      <c r="B173" s="82" t="s">
        <v>140</v>
      </c>
      <c r="C173" s="83">
        <f>C152+C155+C158+C161+C164+C167+C170</f>
        <v>31553</v>
      </c>
      <c r="D173" s="83">
        <f>D152+D155+D158+D161+D164+D167+D170</f>
        <v>10613</v>
      </c>
      <c r="E173" s="83">
        <f>E152+E155+E158+E161+E164+E167+E170</f>
        <v>7463</v>
      </c>
      <c r="F173" s="83">
        <f>F152+F155+F158+F161+F164+F167+F170</f>
        <v>0</v>
      </c>
      <c r="G173" s="83">
        <f>G152+G155+G158+G161+G164+G167+G170</f>
        <v>5875</v>
      </c>
      <c r="H173" s="83">
        <f>H152+H155+H158+H161+H164+H167+H170</f>
        <v>0</v>
      </c>
      <c r="I173" s="83">
        <f>I152+I155+I158+I161+I164+I167+I170</f>
        <v>55504</v>
      </c>
      <c r="J173" s="83">
        <f>J152+J155+J158+J161+J164+J167+J170</f>
        <v>0</v>
      </c>
      <c r="K173" s="83">
        <f>K152+K155+K158+K161+K164+K167+K170</f>
        <v>0</v>
      </c>
      <c r="L173" s="83">
        <f>L152+L155+L158+L161+L164+L167+L170</f>
        <v>0</v>
      </c>
      <c r="M173" s="83">
        <f>M152+M155+M158+M161+M164+M167+M170</f>
        <v>779</v>
      </c>
      <c r="N173" s="84">
        <f>N152+N155+N158+N161+N164+N167+N170</f>
        <v>56283</v>
      </c>
      <c r="O173" s="11"/>
    </row>
    <row r="174" spans="1:15" s="10" customFormat="1" ht="11.25" customHeight="1">
      <c r="A174" s="101">
        <v>5</v>
      </c>
      <c r="B174" s="102" t="s">
        <v>123</v>
      </c>
      <c r="C174" s="103">
        <v>10379</v>
      </c>
      <c r="D174" s="103">
        <v>3320</v>
      </c>
      <c r="E174" s="103">
        <v>2595</v>
      </c>
      <c r="F174" s="103"/>
      <c r="G174" s="103"/>
      <c r="H174" s="103"/>
      <c r="I174" s="103">
        <f>SUM(C174:H174)</f>
        <v>16294</v>
      </c>
      <c r="J174" s="103"/>
      <c r="K174" s="103"/>
      <c r="L174" s="103">
        <f>J174+K174</f>
        <v>0</v>
      </c>
      <c r="M174" s="103"/>
      <c r="N174" s="104">
        <f>I174+L174+M174</f>
        <v>16294</v>
      </c>
      <c r="O174" s="12"/>
    </row>
    <row r="175" spans="1:15" s="10" customFormat="1" ht="11.25" customHeight="1">
      <c r="A175" s="105"/>
      <c r="B175" s="53" t="s">
        <v>171</v>
      </c>
      <c r="C175" s="54">
        <v>10769</v>
      </c>
      <c r="D175" s="54">
        <v>3445</v>
      </c>
      <c r="E175" s="54">
        <v>2595</v>
      </c>
      <c r="F175" s="54"/>
      <c r="G175" s="54"/>
      <c r="H175" s="54"/>
      <c r="I175" s="54">
        <f>SUM(C175:H175)</f>
        <v>16809</v>
      </c>
      <c r="J175" s="54"/>
      <c r="K175" s="54"/>
      <c r="L175" s="54">
        <f>J175+K175</f>
        <v>0</v>
      </c>
      <c r="M175" s="54"/>
      <c r="N175" s="55">
        <f>I175+L175+M175</f>
        <v>16809</v>
      </c>
      <c r="O175" s="12"/>
    </row>
    <row r="176" spans="1:15" s="10" customFormat="1" ht="11.25" customHeight="1" thickBot="1">
      <c r="A176" s="56"/>
      <c r="B176" s="57" t="s">
        <v>140</v>
      </c>
      <c r="C176" s="58">
        <v>10867</v>
      </c>
      <c r="D176" s="58">
        <v>3567</v>
      </c>
      <c r="E176" s="58">
        <v>2827</v>
      </c>
      <c r="F176" s="58"/>
      <c r="G176" s="58"/>
      <c r="H176" s="58"/>
      <c r="I176" s="58">
        <f>SUM(C176:H176)</f>
        <v>17261</v>
      </c>
      <c r="J176" s="58"/>
      <c r="K176" s="58"/>
      <c r="L176" s="58">
        <f>J176+K176</f>
        <v>0</v>
      </c>
      <c r="M176" s="58"/>
      <c r="N176" s="59">
        <f>I176+L176+M176</f>
        <v>17261</v>
      </c>
      <c r="O176" s="12"/>
    </row>
    <row r="177" spans="1:15" s="2" customFormat="1" ht="11.25" customHeight="1">
      <c r="A177" s="33"/>
      <c r="B177" s="34" t="s">
        <v>117</v>
      </c>
      <c r="C177" s="35">
        <f>SUM(C129,C147,C171,C174)</f>
        <v>149554</v>
      </c>
      <c r="D177" s="35">
        <f>SUM(D129,D147,D171,D174)</f>
        <v>49497</v>
      </c>
      <c r="E177" s="35">
        <f>SUM(E129,E147,E171,E174)</f>
        <v>35281</v>
      </c>
      <c r="F177" s="35">
        <f>SUM(F129,F147,F171,F174)</f>
        <v>0</v>
      </c>
      <c r="G177" s="35">
        <f>SUM(G129,G147,G171,G174)</f>
        <v>5875</v>
      </c>
      <c r="H177" s="35">
        <f>SUM(H129,H147,H171,H174)</f>
        <v>0</v>
      </c>
      <c r="I177" s="35">
        <f>SUM(I129,I147,I171,I174)</f>
        <v>240207</v>
      </c>
      <c r="J177" s="35">
        <f>SUM(J129,J147,J171,J174)</f>
        <v>0</v>
      </c>
      <c r="K177" s="35">
        <f>SUM(K129,K147,K171,K174)</f>
        <v>13648</v>
      </c>
      <c r="L177" s="35">
        <f>SUM(L129,L147,L171,L174)</f>
        <v>13648</v>
      </c>
      <c r="M177" s="35">
        <f>SUM(M129,M147,M171,M174)</f>
        <v>25242</v>
      </c>
      <c r="N177" s="36">
        <f>SUM(N129,N147,N171,N174)</f>
        <v>279097</v>
      </c>
      <c r="O177" s="13"/>
    </row>
    <row r="178" spans="1:15" s="2" customFormat="1" ht="11.25" customHeight="1">
      <c r="A178" s="27"/>
      <c r="B178" s="28" t="s">
        <v>141</v>
      </c>
      <c r="C178" s="29">
        <f>C130+C148+C172+C175</f>
        <v>151409</v>
      </c>
      <c r="D178" s="29">
        <f>D130+D148+D172+D175</f>
        <v>49874</v>
      </c>
      <c r="E178" s="29">
        <f>E130+E148+E172+E175</f>
        <v>32590</v>
      </c>
      <c r="F178" s="29">
        <f>F130+F148+F172+F175</f>
        <v>0</v>
      </c>
      <c r="G178" s="29">
        <f>G130+G148+G172+G175</f>
        <v>5875</v>
      </c>
      <c r="H178" s="29">
        <f>H130+H148+H172+H175</f>
        <v>0</v>
      </c>
      <c r="I178" s="29">
        <f>I130+I148+I172+I175</f>
        <v>239748</v>
      </c>
      <c r="J178" s="29">
        <f>J130+J148+J172+J175</f>
        <v>0</v>
      </c>
      <c r="K178" s="29">
        <f>K130+K148+K172+K175</f>
        <v>2232</v>
      </c>
      <c r="L178" s="29">
        <f>L130+L148+L172+L175</f>
        <v>2232</v>
      </c>
      <c r="M178" s="29">
        <f>M130+M148+M172+M175</f>
        <v>26126</v>
      </c>
      <c r="N178" s="29">
        <f>N130+N148+N172+N175</f>
        <v>268106</v>
      </c>
      <c r="O178" s="13"/>
    </row>
    <row r="179" spans="1:15" s="2" customFormat="1" ht="11.25" customHeight="1" thickBot="1">
      <c r="A179" s="30"/>
      <c r="B179" s="31" t="s">
        <v>140</v>
      </c>
      <c r="C179" s="32">
        <f>C131+C149+C173+C176</f>
        <v>150020</v>
      </c>
      <c r="D179" s="32">
        <f>D131+D149+D173+D176</f>
        <v>49856</v>
      </c>
      <c r="E179" s="32">
        <f>E131+E149+E173+E176</f>
        <v>29285</v>
      </c>
      <c r="F179" s="32">
        <f>F131+F149+F173+F176</f>
        <v>282</v>
      </c>
      <c r="G179" s="32">
        <f>G131+G149+G173+G176</f>
        <v>5875</v>
      </c>
      <c r="H179" s="32">
        <f>H131+H149+H173+H176</f>
        <v>0</v>
      </c>
      <c r="I179" s="32">
        <f>I131+I149+I173+I176</f>
        <v>235318</v>
      </c>
      <c r="J179" s="32">
        <f>J131+J149+J173+J176</f>
        <v>0</v>
      </c>
      <c r="K179" s="32">
        <f>K131+K149+K173+K176</f>
        <v>1803</v>
      </c>
      <c r="L179" s="32">
        <f>L131+L149+L173+L176</f>
        <v>1803</v>
      </c>
      <c r="M179" s="32">
        <f>M131+M149+M173+M176</f>
        <v>27057</v>
      </c>
      <c r="N179" s="106">
        <f>N131+N149+N173+N176</f>
        <v>264178</v>
      </c>
      <c r="O179" s="13"/>
    </row>
    <row r="180" spans="1:15" s="5" customFormat="1" ht="11.25" customHeight="1">
      <c r="A180" s="107"/>
      <c r="B180" s="108" t="s">
        <v>125</v>
      </c>
      <c r="C180" s="109">
        <f>C115+C177</f>
        <v>235595</v>
      </c>
      <c r="D180" s="109">
        <f>D115+D177</f>
        <v>77678</v>
      </c>
      <c r="E180" s="109">
        <f>E115+E177</f>
        <v>110654</v>
      </c>
      <c r="F180" s="109">
        <f>F115+F177</f>
        <v>5879</v>
      </c>
      <c r="G180" s="109">
        <f>G115+G177</f>
        <v>12431</v>
      </c>
      <c r="H180" s="109">
        <f>H115+H177</f>
        <v>124</v>
      </c>
      <c r="I180" s="109">
        <f>I115+I177</f>
        <v>442361</v>
      </c>
      <c r="J180" s="109">
        <f>J115+J177</f>
        <v>0</v>
      </c>
      <c r="K180" s="109">
        <f>K115+K177</f>
        <v>289330</v>
      </c>
      <c r="L180" s="109">
        <f>L115+L177</f>
        <v>289330</v>
      </c>
      <c r="M180" s="109">
        <f>M115+M177</f>
        <v>34634</v>
      </c>
      <c r="N180" s="110">
        <f>I180+L180</f>
        <v>731691</v>
      </c>
      <c r="O180" s="16"/>
    </row>
    <row r="181" spans="1:15" s="5" customFormat="1" ht="11.25" customHeight="1">
      <c r="A181" s="77"/>
      <c r="B181" s="78" t="s">
        <v>141</v>
      </c>
      <c r="C181" s="79">
        <f>C116+C178</f>
        <v>238185</v>
      </c>
      <c r="D181" s="79">
        <f>D116+D178</f>
        <v>78097</v>
      </c>
      <c r="E181" s="79">
        <f>E116+E178</f>
        <v>122568</v>
      </c>
      <c r="F181" s="79">
        <f>F116+F178</f>
        <v>25674</v>
      </c>
      <c r="G181" s="79">
        <f>G116+G178</f>
        <v>13261</v>
      </c>
      <c r="H181" s="79">
        <f>H116+H178</f>
        <v>3758</v>
      </c>
      <c r="I181" s="79">
        <f>I116+I178</f>
        <v>481543</v>
      </c>
      <c r="J181" s="79">
        <f>J116+J178</f>
        <v>13379</v>
      </c>
      <c r="K181" s="79">
        <f>K116+K178</f>
        <v>326721</v>
      </c>
      <c r="L181" s="79">
        <f>L116+L178</f>
        <v>340100</v>
      </c>
      <c r="M181" s="79">
        <f>M116+M178</f>
        <v>35194</v>
      </c>
      <c r="N181" s="80">
        <f>I181+L181</f>
        <v>821643</v>
      </c>
      <c r="O181" s="16"/>
    </row>
    <row r="182" spans="1:15" s="5" customFormat="1" ht="11.25" customHeight="1" thickBot="1">
      <c r="A182" s="111"/>
      <c r="B182" s="112" t="s">
        <v>140</v>
      </c>
      <c r="C182" s="113">
        <f>C117+C179</f>
        <v>234569</v>
      </c>
      <c r="D182" s="113">
        <f>D117+D179</f>
        <v>77716</v>
      </c>
      <c r="E182" s="113">
        <f>E117+E179</f>
        <v>120227</v>
      </c>
      <c r="F182" s="113">
        <f>F117+F179</f>
        <v>26463</v>
      </c>
      <c r="G182" s="113">
        <f>G117+G179</f>
        <v>12144</v>
      </c>
      <c r="H182" s="113">
        <f>H117+H179</f>
        <v>0</v>
      </c>
      <c r="I182" s="113">
        <f>I117+I179</f>
        <v>471119</v>
      </c>
      <c r="J182" s="113">
        <f>J117+J179</f>
        <v>0</v>
      </c>
      <c r="K182" s="113">
        <f>K117+K179</f>
        <v>325752</v>
      </c>
      <c r="L182" s="113">
        <f>L117+L179</f>
        <v>325752</v>
      </c>
      <c r="M182" s="113">
        <f>M117+M179</f>
        <v>35849</v>
      </c>
      <c r="N182" s="114">
        <f>N117+N179</f>
        <v>832720</v>
      </c>
      <c r="O182" s="16"/>
    </row>
    <row r="183" spans="1:15" s="3" customFormat="1" ht="11.25" customHeight="1">
      <c r="A183" s="61" t="s">
        <v>118</v>
      </c>
      <c r="B183" s="62" t="s">
        <v>119</v>
      </c>
      <c r="C183" s="63">
        <v>12348</v>
      </c>
      <c r="D183" s="63">
        <v>4261</v>
      </c>
      <c r="E183" s="63">
        <v>17890</v>
      </c>
      <c r="F183" s="63"/>
      <c r="G183" s="63"/>
      <c r="H183" s="63"/>
      <c r="I183" s="63">
        <f aca="true" t="shared" si="50" ref="I183:I189">SUM(C183:H183)</f>
        <v>34499</v>
      </c>
      <c r="J183" s="63"/>
      <c r="K183" s="63">
        <v>2600</v>
      </c>
      <c r="L183" s="63">
        <f>J183+K183</f>
        <v>2600</v>
      </c>
      <c r="M183" s="63"/>
      <c r="N183" s="64">
        <f aca="true" t="shared" si="51" ref="N183:N189">I183+L183+M183</f>
        <v>37099</v>
      </c>
      <c r="O183" s="13"/>
    </row>
    <row r="184" spans="1:15" s="3" customFormat="1" ht="11.25" customHeight="1">
      <c r="A184" s="65"/>
      <c r="B184" s="66" t="s">
        <v>142</v>
      </c>
      <c r="C184" s="67">
        <v>12908</v>
      </c>
      <c r="D184" s="67">
        <v>4440</v>
      </c>
      <c r="E184" s="67">
        <v>18429</v>
      </c>
      <c r="F184" s="67"/>
      <c r="G184" s="67"/>
      <c r="H184" s="67"/>
      <c r="I184" s="67">
        <f t="shared" si="50"/>
        <v>35777</v>
      </c>
      <c r="J184" s="67"/>
      <c r="K184" s="67">
        <v>3410</v>
      </c>
      <c r="L184" s="67">
        <f>SUM(J184:K184)</f>
        <v>3410</v>
      </c>
      <c r="M184" s="67"/>
      <c r="N184" s="68">
        <f t="shared" si="51"/>
        <v>39187</v>
      </c>
      <c r="O184" s="6"/>
    </row>
    <row r="185" spans="1:15" s="3" customFormat="1" ht="11.25" customHeight="1" thickBot="1">
      <c r="A185" s="69"/>
      <c r="B185" s="70" t="s">
        <v>140</v>
      </c>
      <c r="C185" s="71">
        <v>12157</v>
      </c>
      <c r="D185" s="71">
        <v>4156</v>
      </c>
      <c r="E185" s="71">
        <v>16582</v>
      </c>
      <c r="F185" s="71"/>
      <c r="G185" s="71"/>
      <c r="H185" s="71"/>
      <c r="I185" s="71">
        <f t="shared" si="50"/>
        <v>32895</v>
      </c>
      <c r="J185" s="71"/>
      <c r="K185" s="71">
        <v>2370</v>
      </c>
      <c r="L185" s="71">
        <f>SUM(J185:K185)</f>
        <v>2370</v>
      </c>
      <c r="M185" s="71"/>
      <c r="N185" s="72">
        <f t="shared" si="51"/>
        <v>35265</v>
      </c>
      <c r="O185" s="6"/>
    </row>
    <row r="186" spans="1:15" ht="11.25" customHeight="1">
      <c r="A186" s="61" t="s">
        <v>120</v>
      </c>
      <c r="B186" s="62" t="s">
        <v>121</v>
      </c>
      <c r="C186" s="63">
        <v>6203</v>
      </c>
      <c r="D186" s="63">
        <v>2144</v>
      </c>
      <c r="E186" s="63">
        <v>3688</v>
      </c>
      <c r="F186" s="63"/>
      <c r="G186" s="63"/>
      <c r="H186" s="63"/>
      <c r="I186" s="63">
        <f t="shared" si="50"/>
        <v>12035</v>
      </c>
      <c r="J186" s="63"/>
      <c r="K186" s="63">
        <v>175</v>
      </c>
      <c r="L186" s="63">
        <f>J186+K186</f>
        <v>175</v>
      </c>
      <c r="M186" s="63"/>
      <c r="N186" s="64">
        <f t="shared" si="51"/>
        <v>12210</v>
      </c>
      <c r="O186" s="13"/>
    </row>
    <row r="187" spans="1:15" ht="11.25" customHeight="1">
      <c r="A187" s="65"/>
      <c r="B187" s="66" t="s">
        <v>172</v>
      </c>
      <c r="C187" s="67">
        <v>6403</v>
      </c>
      <c r="D187" s="67">
        <v>2208</v>
      </c>
      <c r="E187" s="67">
        <v>3737</v>
      </c>
      <c r="F187" s="67"/>
      <c r="G187" s="67"/>
      <c r="H187" s="67"/>
      <c r="I187" s="67">
        <f t="shared" si="50"/>
        <v>12348</v>
      </c>
      <c r="J187" s="67"/>
      <c r="K187" s="67">
        <v>175</v>
      </c>
      <c r="L187" s="67">
        <f>J187+K187</f>
        <v>175</v>
      </c>
      <c r="M187" s="67"/>
      <c r="N187" s="68">
        <f t="shared" si="51"/>
        <v>12523</v>
      </c>
      <c r="O187" s="13"/>
    </row>
    <row r="188" spans="1:15" ht="11.25" customHeight="1" thickBot="1">
      <c r="A188" s="91"/>
      <c r="B188" s="92" t="s">
        <v>139</v>
      </c>
      <c r="C188" s="93">
        <v>5886</v>
      </c>
      <c r="D188" s="93">
        <v>1995</v>
      </c>
      <c r="E188" s="93">
        <v>3820</v>
      </c>
      <c r="F188" s="93"/>
      <c r="G188" s="93"/>
      <c r="H188" s="93"/>
      <c r="I188" s="93">
        <f t="shared" si="50"/>
        <v>11701</v>
      </c>
      <c r="J188" s="93"/>
      <c r="K188" s="93">
        <v>694</v>
      </c>
      <c r="L188" s="93">
        <f>SUM(J188:K188)</f>
        <v>694</v>
      </c>
      <c r="M188" s="93"/>
      <c r="N188" s="94">
        <f t="shared" si="51"/>
        <v>12395</v>
      </c>
      <c r="O188" s="13"/>
    </row>
    <row r="189" spans="1:15" ht="11.25" customHeight="1" thickBot="1">
      <c r="A189" s="95"/>
      <c r="B189" s="96" t="s">
        <v>189</v>
      </c>
      <c r="C189" s="89"/>
      <c r="D189" s="89"/>
      <c r="E189" s="89">
        <v>491</v>
      </c>
      <c r="F189" s="89"/>
      <c r="G189" s="89"/>
      <c r="H189" s="89"/>
      <c r="I189" s="93">
        <f t="shared" si="50"/>
        <v>491</v>
      </c>
      <c r="J189" s="89"/>
      <c r="K189" s="89"/>
      <c r="L189" s="93">
        <f>SUM(J189:K189)</f>
        <v>0</v>
      </c>
      <c r="M189" s="89"/>
      <c r="N189" s="94">
        <f t="shared" si="51"/>
        <v>491</v>
      </c>
      <c r="O189" s="13"/>
    </row>
    <row r="190" spans="1:15" s="5" customFormat="1" ht="11.25" customHeight="1">
      <c r="A190" s="115">
        <v>6</v>
      </c>
      <c r="B190" s="116" t="s">
        <v>124</v>
      </c>
      <c r="C190" s="117">
        <f>C183+C186</f>
        <v>18551</v>
      </c>
      <c r="D190" s="117">
        <f aca="true" t="shared" si="52" ref="D190:N190">D183+D186</f>
        <v>6405</v>
      </c>
      <c r="E190" s="117">
        <f t="shared" si="52"/>
        <v>21578</v>
      </c>
      <c r="F190" s="117">
        <f t="shared" si="52"/>
        <v>0</v>
      </c>
      <c r="G190" s="117">
        <f t="shared" si="52"/>
        <v>0</v>
      </c>
      <c r="H190" s="117">
        <f t="shared" si="52"/>
        <v>0</v>
      </c>
      <c r="I190" s="117">
        <f t="shared" si="52"/>
        <v>46534</v>
      </c>
      <c r="J190" s="117">
        <f t="shared" si="52"/>
        <v>0</v>
      </c>
      <c r="K190" s="117">
        <f t="shared" si="52"/>
        <v>2775</v>
      </c>
      <c r="L190" s="117">
        <f t="shared" si="52"/>
        <v>2775</v>
      </c>
      <c r="M190" s="117">
        <f t="shared" si="52"/>
        <v>0</v>
      </c>
      <c r="N190" s="118">
        <f t="shared" si="52"/>
        <v>49309</v>
      </c>
      <c r="O190" s="9"/>
    </row>
    <row r="191" spans="1:15" s="5" customFormat="1" ht="11.25" customHeight="1">
      <c r="A191" s="97"/>
      <c r="B191" s="78" t="s">
        <v>138</v>
      </c>
      <c r="C191" s="79">
        <f>C184+C187</f>
        <v>19311</v>
      </c>
      <c r="D191" s="79">
        <f aca="true" t="shared" si="53" ref="D191:N191">D184+D187</f>
        <v>6648</v>
      </c>
      <c r="E191" s="79">
        <f t="shared" si="53"/>
        <v>22166</v>
      </c>
      <c r="F191" s="79">
        <f t="shared" si="53"/>
        <v>0</v>
      </c>
      <c r="G191" s="79">
        <f t="shared" si="53"/>
        <v>0</v>
      </c>
      <c r="H191" s="79">
        <f t="shared" si="53"/>
        <v>0</v>
      </c>
      <c r="I191" s="79">
        <f t="shared" si="53"/>
        <v>48125</v>
      </c>
      <c r="J191" s="79">
        <f t="shared" si="53"/>
        <v>0</v>
      </c>
      <c r="K191" s="79">
        <f t="shared" si="53"/>
        <v>3585</v>
      </c>
      <c r="L191" s="79">
        <f t="shared" si="53"/>
        <v>3585</v>
      </c>
      <c r="M191" s="79">
        <f t="shared" si="53"/>
        <v>0</v>
      </c>
      <c r="N191" s="80">
        <f t="shared" si="53"/>
        <v>51710</v>
      </c>
      <c r="O191" s="9"/>
    </row>
    <row r="192" spans="1:15" s="5" customFormat="1" ht="11.25" customHeight="1" thickBot="1">
      <c r="A192" s="119"/>
      <c r="B192" s="120" t="s">
        <v>139</v>
      </c>
      <c r="C192" s="121">
        <f>C185+C188+C189</f>
        <v>18043</v>
      </c>
      <c r="D192" s="121">
        <f aca="true" t="shared" si="54" ref="D192:N192">D185+D188+D189</f>
        <v>6151</v>
      </c>
      <c r="E192" s="121">
        <f t="shared" si="54"/>
        <v>20893</v>
      </c>
      <c r="F192" s="121">
        <f t="shared" si="54"/>
        <v>0</v>
      </c>
      <c r="G192" s="121">
        <f t="shared" si="54"/>
        <v>0</v>
      </c>
      <c r="H192" s="121">
        <f t="shared" si="54"/>
        <v>0</v>
      </c>
      <c r="I192" s="121">
        <f t="shared" si="54"/>
        <v>45087</v>
      </c>
      <c r="J192" s="121">
        <f t="shared" si="54"/>
        <v>0</v>
      </c>
      <c r="K192" s="121">
        <f t="shared" si="54"/>
        <v>3064</v>
      </c>
      <c r="L192" s="121">
        <f t="shared" si="54"/>
        <v>3064</v>
      </c>
      <c r="M192" s="121">
        <f t="shared" si="54"/>
        <v>0</v>
      </c>
      <c r="N192" s="121">
        <f t="shared" si="54"/>
        <v>48151</v>
      </c>
      <c r="O192" s="9"/>
    </row>
    <row r="193" spans="1:15" s="10" customFormat="1" ht="11.25" customHeight="1">
      <c r="A193" s="46"/>
      <c r="B193" s="47" t="s">
        <v>190</v>
      </c>
      <c r="C193" s="48">
        <f aca="true" t="shared" si="55" ref="C193:L193">C180+C190</f>
        <v>254146</v>
      </c>
      <c r="D193" s="48">
        <f t="shared" si="55"/>
        <v>84083</v>
      </c>
      <c r="E193" s="48">
        <f t="shared" si="55"/>
        <v>132232</v>
      </c>
      <c r="F193" s="48">
        <f t="shared" si="55"/>
        <v>5879</v>
      </c>
      <c r="G193" s="48">
        <f t="shared" si="55"/>
        <v>12431</v>
      </c>
      <c r="H193" s="48">
        <f t="shared" si="55"/>
        <v>124</v>
      </c>
      <c r="I193" s="48">
        <f t="shared" si="55"/>
        <v>488895</v>
      </c>
      <c r="J193" s="48">
        <f t="shared" si="55"/>
        <v>0</v>
      </c>
      <c r="K193" s="48">
        <f t="shared" si="55"/>
        <v>292105</v>
      </c>
      <c r="L193" s="48">
        <f t="shared" si="55"/>
        <v>292105</v>
      </c>
      <c r="M193" s="48"/>
      <c r="N193" s="48">
        <f>N180+N190</f>
        <v>781000</v>
      </c>
      <c r="O193" s="17"/>
    </row>
    <row r="194" spans="1:15" s="10" customFormat="1" ht="11.25" customHeight="1">
      <c r="A194" s="52"/>
      <c r="B194" s="53" t="s">
        <v>191</v>
      </c>
      <c r="C194" s="54">
        <f aca="true" t="shared" si="56" ref="C194:L194">C181+C191</f>
        <v>257496</v>
      </c>
      <c r="D194" s="54">
        <f t="shared" si="56"/>
        <v>84745</v>
      </c>
      <c r="E194" s="54">
        <f t="shared" si="56"/>
        <v>144734</v>
      </c>
      <c r="F194" s="54">
        <f t="shared" si="56"/>
        <v>25674</v>
      </c>
      <c r="G194" s="54">
        <f t="shared" si="56"/>
        <v>13261</v>
      </c>
      <c r="H194" s="54">
        <f t="shared" si="56"/>
        <v>3758</v>
      </c>
      <c r="I194" s="54">
        <f t="shared" si="56"/>
        <v>529668</v>
      </c>
      <c r="J194" s="54">
        <f t="shared" si="56"/>
        <v>13379</v>
      </c>
      <c r="K194" s="54">
        <f t="shared" si="56"/>
        <v>330306</v>
      </c>
      <c r="L194" s="54">
        <f t="shared" si="56"/>
        <v>343685</v>
      </c>
      <c r="M194" s="54"/>
      <c r="N194" s="54">
        <f>I194+L194</f>
        <v>873353</v>
      </c>
      <c r="O194" s="17"/>
    </row>
    <row r="195" spans="1:16" s="10" customFormat="1" ht="11.25" customHeight="1" thickBot="1">
      <c r="A195" s="56"/>
      <c r="B195" s="57" t="s">
        <v>139</v>
      </c>
      <c r="C195" s="58">
        <f aca="true" t="shared" si="57" ref="C195:L195">C182+C192</f>
        <v>252612</v>
      </c>
      <c r="D195" s="58">
        <f t="shared" si="57"/>
        <v>83867</v>
      </c>
      <c r="E195" s="58">
        <f t="shared" si="57"/>
        <v>141120</v>
      </c>
      <c r="F195" s="58">
        <f t="shared" si="57"/>
        <v>26463</v>
      </c>
      <c r="G195" s="58">
        <f t="shared" si="57"/>
        <v>12144</v>
      </c>
      <c r="H195" s="58">
        <f t="shared" si="57"/>
        <v>0</v>
      </c>
      <c r="I195" s="58">
        <f t="shared" si="57"/>
        <v>516206</v>
      </c>
      <c r="J195" s="58">
        <f t="shared" si="57"/>
        <v>0</v>
      </c>
      <c r="K195" s="58">
        <f t="shared" si="57"/>
        <v>328816</v>
      </c>
      <c r="L195" s="58">
        <f t="shared" si="57"/>
        <v>328816</v>
      </c>
      <c r="M195" s="58"/>
      <c r="N195" s="58">
        <f>I195+L195</f>
        <v>845022</v>
      </c>
      <c r="O195" s="17"/>
      <c r="P195" s="143"/>
    </row>
    <row r="196" spans="1:15" ht="11.25" customHeight="1">
      <c r="A196" s="60"/>
      <c r="B196" s="60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4"/>
    </row>
    <row r="197" spans="1:15" ht="11.25" customHeight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122"/>
      <c r="M197" s="60"/>
      <c r="N197" s="122"/>
      <c r="O197" s="15"/>
    </row>
    <row r="198" spans="1:14" ht="11.25" customHeight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122"/>
      <c r="M198" s="60"/>
      <c r="N198" s="60"/>
    </row>
    <row r="199" spans="1:14" ht="11.25" customHeight="1">
      <c r="A199" s="60"/>
      <c r="B199" s="60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</row>
    <row r="200" spans="1:14" ht="11.25" customHeight="1">
      <c r="A200" s="60"/>
      <c r="B200" s="60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</row>
    <row r="201" spans="1:14" ht="11.25" customHeight="1">
      <c r="A201" s="60"/>
      <c r="B201" s="60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</row>
    <row r="202" spans="1:14" ht="11.25" customHeigh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</row>
    <row r="203" spans="1:14" ht="11.25" customHeight="1">
      <c r="A203" s="60"/>
      <c r="B203" s="60"/>
      <c r="C203" s="60"/>
      <c r="D203" s="60"/>
      <c r="E203" s="60"/>
      <c r="F203" s="60"/>
      <c r="G203" s="60"/>
      <c r="H203" s="60"/>
      <c r="I203" s="122"/>
      <c r="J203" s="60"/>
      <c r="K203" s="60"/>
      <c r="L203" s="60"/>
      <c r="M203" s="60"/>
      <c r="N203" s="60"/>
    </row>
    <row r="204" spans="1:14" ht="11.25" customHeigh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</row>
    <row r="205" spans="1:14" ht="11.25" customHeigh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</row>
    <row r="206" spans="1:14" ht="11.25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</row>
    <row r="207" spans="1:14" ht="11.25" customHeight="1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</row>
    <row r="208" spans="1:14" ht="12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</row>
    <row r="209" spans="1:14" ht="12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</row>
    <row r="210" spans="1:14" ht="12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</row>
    <row r="211" spans="1:14" ht="12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</row>
    <row r="212" spans="1:14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</row>
    <row r="213" spans="1:14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</row>
    <row r="214" spans="1:14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</row>
    <row r="215" spans="1:14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</row>
    <row r="216" spans="1:14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</row>
    <row r="217" spans="1:14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</row>
    <row r="218" spans="1:14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</row>
    <row r="219" spans="1:14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</row>
    <row r="220" spans="1:14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</row>
    <row r="221" spans="1:14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</row>
    <row r="222" spans="1:14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</row>
    <row r="223" spans="1:14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</row>
    <row r="224" spans="1:14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</row>
    <row r="225" spans="1:14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</row>
    <row r="226" spans="1:14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</row>
    <row r="227" spans="1:14" ht="12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</row>
    <row r="228" spans="1:14" ht="12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</row>
    <row r="229" spans="1:14" ht="12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</row>
    <row r="230" spans="1:14" ht="12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</row>
    <row r="231" spans="1:14" ht="12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</row>
    <row r="232" spans="1:14" ht="12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</row>
    <row r="233" spans="1:14" ht="12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</row>
    <row r="234" spans="1:14" ht="12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</row>
    <row r="235" spans="1:14" ht="12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</row>
    <row r="236" spans="1:14" ht="12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</row>
    <row r="237" spans="1:14" ht="12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</row>
    <row r="238" spans="1:14" ht="12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</row>
    <row r="239" spans="1:14" ht="12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</row>
    <row r="240" spans="1:14" ht="12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</row>
    <row r="241" spans="1:14" ht="12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</row>
    <row r="242" spans="1:14" ht="12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</row>
    <row r="243" spans="1:14" ht="12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</row>
    <row r="244" spans="1:14" ht="12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</row>
    <row r="245" spans="1:14" ht="12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</row>
    <row r="246" spans="1:14" ht="12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</row>
    <row r="247" spans="1:14" ht="12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</row>
    <row r="248" spans="1:14" ht="12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</row>
    <row r="249" spans="1:14" ht="12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</row>
    <row r="250" spans="1:14" ht="12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</row>
    <row r="251" spans="1:14" ht="12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</row>
    <row r="252" spans="1:14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</row>
    <row r="253" spans="1:14" ht="12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</row>
    <row r="254" spans="1:14" ht="12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</row>
    <row r="255" spans="1:14" ht="12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</row>
    <row r="256" spans="1:14" ht="12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</row>
    <row r="257" spans="1:14" ht="12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</row>
    <row r="258" spans="1:14" ht="12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</row>
    <row r="259" spans="1:14" ht="12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</row>
    <row r="260" spans="1:14" ht="12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</row>
    <row r="261" spans="1:14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</row>
    <row r="262" spans="1:14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</row>
    <row r="263" spans="1:14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</row>
    <row r="264" spans="1:14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</row>
    <row r="265" spans="1:14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</row>
    <row r="266" spans="1:14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</row>
    <row r="267" spans="1:14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</row>
    <row r="268" spans="1:14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</row>
    <row r="269" spans="1:14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</row>
    <row r="270" spans="1:14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</row>
    <row r="271" spans="1:14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</row>
    <row r="272" spans="1:14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</row>
    <row r="273" spans="1:14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</row>
    <row r="274" spans="1:14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</row>
    <row r="275" spans="1:14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</row>
    <row r="276" spans="1:14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</row>
    <row r="277" spans="1:14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</row>
    <row r="278" spans="1:14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</row>
    <row r="279" spans="1:14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</row>
    <row r="280" spans="1:14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</row>
    <row r="281" spans="1:14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</row>
    <row r="282" spans="1:14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</row>
    <row r="283" spans="1:14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</row>
    <row r="284" spans="1:14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</row>
    <row r="285" spans="1:14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</row>
    <row r="286" spans="1:14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</row>
    <row r="287" spans="1:14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</row>
    <row r="288" spans="1:14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</row>
    <row r="289" spans="1:14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</row>
    <row r="290" spans="1:14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</row>
    <row r="291" spans="1:14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</row>
    <row r="292" spans="1:14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</row>
    <row r="293" spans="1:14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</row>
    <row r="294" spans="1:14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</row>
    <row r="295" spans="1:14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</row>
    <row r="296" spans="1:14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</row>
    <row r="297" spans="1:14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</row>
    <row r="298" spans="1:14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</row>
    <row r="299" spans="1:14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</row>
    <row r="300" spans="1:14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</row>
    <row r="301" spans="1:14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</row>
    <row r="302" spans="1:14" ht="12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</row>
    <row r="303" spans="1:14" ht="12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</row>
    <row r="304" spans="1:14" ht="12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</row>
    <row r="305" spans="1:14" ht="12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</row>
    <row r="306" spans="1:14" ht="12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</row>
    <row r="307" spans="1:14" ht="12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</row>
    <row r="308" spans="1:14" ht="12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</row>
    <row r="309" spans="1:14" ht="12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</row>
    <row r="310" spans="1:14" ht="12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</row>
    <row r="311" spans="1:14" ht="12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</row>
    <row r="312" spans="1:14" ht="12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</row>
    <row r="313" spans="1:14" ht="12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</row>
    <row r="314" spans="1:14" ht="12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</row>
    <row r="315" spans="1:14" ht="12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</row>
    <row r="316" spans="1:14" ht="12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</row>
    <row r="317" spans="1:14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</row>
    <row r="318" spans="1:14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</row>
    <row r="319" spans="1:14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</row>
    <row r="320" spans="1:14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</row>
    <row r="321" spans="1:14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</row>
    <row r="322" spans="1:14" ht="12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</row>
    <row r="323" spans="1:14" ht="12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</row>
    <row r="324" spans="1:14" ht="12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</row>
    <row r="325" spans="1:14" ht="12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</row>
    <row r="326" spans="1:14" ht="12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</row>
    <row r="327" spans="1:14" ht="12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</row>
    <row r="328" spans="1:14" ht="12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</row>
    <row r="329" spans="1:14" ht="12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</row>
    <row r="330" spans="1:14" ht="12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</row>
    <row r="331" spans="1:14" ht="12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</row>
    <row r="332" spans="1:14" ht="12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</row>
    <row r="333" spans="1:14" ht="12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</row>
    <row r="334" spans="1:14" ht="12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</row>
    <row r="335" spans="1:14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</row>
    <row r="336" spans="1:14" ht="12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</row>
    <row r="337" spans="1:14" ht="12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</row>
    <row r="338" spans="1:14" ht="12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</row>
    <row r="339" spans="1:14" ht="12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</row>
    <row r="340" spans="1:14" ht="12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</row>
    <row r="341" spans="1:14" ht="12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</row>
    <row r="342" spans="1:14" ht="12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</row>
    <row r="343" spans="1:14" ht="12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</row>
    <row r="344" spans="1:14" ht="12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</row>
    <row r="345" spans="1:14" ht="12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</row>
    <row r="346" spans="1:14" ht="12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</row>
    <row r="347" spans="1:14" ht="12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</row>
    <row r="348" spans="1:14" ht="12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</row>
    <row r="349" spans="1:14" ht="12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</row>
    <row r="350" spans="1:14" ht="12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</row>
    <row r="351" spans="1:14" ht="12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</row>
    <row r="352" spans="1:14" ht="12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</row>
    <row r="353" spans="1:14" ht="12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</row>
    <row r="354" spans="1:14" ht="12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</row>
    <row r="355" spans="1:14" ht="12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</row>
    <row r="356" spans="1:14" ht="12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</row>
    <row r="357" spans="1:14" ht="12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</row>
    <row r="358" spans="1:14" ht="12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</row>
    <row r="359" spans="1:14" ht="12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</row>
    <row r="360" spans="1:14" ht="12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</row>
    <row r="361" spans="1:14" ht="12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</row>
    <row r="362" spans="1:14" ht="12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</row>
    <row r="363" spans="1:14" ht="12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</row>
    <row r="364" spans="1:14" ht="12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</row>
    <row r="365" spans="1:14" ht="12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</row>
    <row r="366" spans="1:14" ht="12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</row>
    <row r="367" spans="1:14" ht="12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</row>
    <row r="368" spans="1:14" ht="12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</row>
    <row r="369" spans="1:14" ht="12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</row>
    <row r="370" spans="1:14" ht="12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</row>
    <row r="371" spans="1:14" ht="12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</row>
    <row r="372" spans="1:14" ht="12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</row>
  </sheetData>
  <mergeCells count="2">
    <mergeCell ref="A1:N1"/>
    <mergeCell ref="C2:L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2005-03-22T04:58:42Z</cp:lastPrinted>
  <dcterms:created xsi:type="dcterms:W3CDTF">2003-02-14T09:32:56Z</dcterms:created>
  <dcterms:modified xsi:type="dcterms:W3CDTF">2005-03-14T19:08:52Z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