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<sst xmlns="http://schemas.openxmlformats.org/spreadsheetml/2006/main" count="314" uniqueCount="163">
  <si>
    <t>Cím</t>
  </si>
  <si>
    <t>Közvetlen kiadás</t>
  </si>
  <si>
    <t>Kiadás</t>
  </si>
  <si>
    <t>Intézmény</t>
  </si>
  <si>
    <t>Feladat</t>
  </si>
  <si>
    <t>Szem.jell.</t>
  </si>
  <si>
    <t xml:space="preserve">Dologi </t>
  </si>
  <si>
    <t>Pénzbeni</t>
  </si>
  <si>
    <t>kiadás</t>
  </si>
  <si>
    <t>kiad.</t>
  </si>
  <si>
    <t>járulék</t>
  </si>
  <si>
    <t>ellátás</t>
  </si>
  <si>
    <t>átadás</t>
  </si>
  <si>
    <t>összesen</t>
  </si>
  <si>
    <t>mind-</t>
  </si>
  <si>
    <t>Kisegítő mg. Feladatok</t>
  </si>
  <si>
    <t>Működési</t>
  </si>
  <si>
    <t>kiad.össz</t>
  </si>
  <si>
    <t>Közvilágítás</t>
  </si>
  <si>
    <t>Települési hulladék kez.</t>
  </si>
  <si>
    <t>Város és községrendezés</t>
  </si>
  <si>
    <t>Település vízellátása</t>
  </si>
  <si>
    <t>Köztemető fenntartás</t>
  </si>
  <si>
    <t>Szennyvíz kezelés</t>
  </si>
  <si>
    <t>Állategészségügyi felad.</t>
  </si>
  <si>
    <t>Település üzemelt.össz.</t>
  </si>
  <si>
    <t>Rendszeres pénzbeni ellátás</t>
  </si>
  <si>
    <t>1 1</t>
  </si>
  <si>
    <t>1 2 1</t>
  </si>
  <si>
    <t>1 2 2</t>
  </si>
  <si>
    <t>1 2 3</t>
  </si>
  <si>
    <t>1 2 4</t>
  </si>
  <si>
    <t>1 2 5</t>
  </si>
  <si>
    <t>1 2 6</t>
  </si>
  <si>
    <t>1 2 7</t>
  </si>
  <si>
    <t>1 2 8</t>
  </si>
  <si>
    <t>1 2 9</t>
  </si>
  <si>
    <t>1 2 10</t>
  </si>
  <si>
    <t>1 2</t>
  </si>
  <si>
    <t xml:space="preserve">1 3 1 </t>
  </si>
  <si>
    <t>1 3 2</t>
  </si>
  <si>
    <t>Eseti pénzbeni ellátás</t>
  </si>
  <si>
    <t>1 3 3</t>
  </si>
  <si>
    <t>Házi szociális gondozás</t>
  </si>
  <si>
    <t>Szociális étkezés</t>
  </si>
  <si>
    <t>1 3 5</t>
  </si>
  <si>
    <t>Családsegítés</t>
  </si>
  <si>
    <t xml:space="preserve">1 3 </t>
  </si>
  <si>
    <t>Szociális ellátás össz.</t>
  </si>
  <si>
    <t xml:space="preserve">1 4 1 </t>
  </si>
  <si>
    <t xml:space="preserve">Polgári védelem </t>
  </si>
  <si>
    <t>1 4 2</t>
  </si>
  <si>
    <t>Önkéntes tűzoltóság</t>
  </si>
  <si>
    <t xml:space="preserve">1 4 </t>
  </si>
  <si>
    <t>Katasztrófa védelem össz.</t>
  </si>
  <si>
    <t xml:space="preserve">1 5 1 </t>
  </si>
  <si>
    <t>Munkahelyi vendéglátás</t>
  </si>
  <si>
    <t xml:space="preserve">1 5 2 </t>
  </si>
  <si>
    <t>Saját ingatlan hasznosítás</t>
  </si>
  <si>
    <t>1 5 3</t>
  </si>
  <si>
    <t>Önkorm. Igazgatási tev.</t>
  </si>
  <si>
    <t>Önk. intézményi ellátó .</t>
  </si>
  <si>
    <t xml:space="preserve">1 5 4 </t>
  </si>
  <si>
    <t>Gazdasági és tert.fejl.</t>
  </si>
  <si>
    <t xml:space="preserve">1 5 7 </t>
  </si>
  <si>
    <t>Családi és társ.ünnepek</t>
  </si>
  <si>
    <t xml:space="preserve">1 5 </t>
  </si>
  <si>
    <t>Egyéb feladatok össz.</t>
  </si>
  <si>
    <t>Közutak üzemeltetés</t>
  </si>
  <si>
    <t xml:space="preserve">1 6 1 </t>
  </si>
  <si>
    <t>Műszaki csoport</t>
  </si>
  <si>
    <t>1 6 2</t>
  </si>
  <si>
    <t>Gépjármű üzemeltetés</t>
  </si>
  <si>
    <t>1 6 3</t>
  </si>
  <si>
    <t>Konyha</t>
  </si>
  <si>
    <t xml:space="preserve">1 6 </t>
  </si>
  <si>
    <t>Közvetett kiadás összesen</t>
  </si>
  <si>
    <t xml:space="preserve">1 7 1 </t>
  </si>
  <si>
    <t>Cigány kisebbségi önk.</t>
  </si>
  <si>
    <t xml:space="preserve">1 7 2 </t>
  </si>
  <si>
    <t>Szlovák kisebbs. Önk.</t>
  </si>
  <si>
    <t xml:space="preserve">1 7 </t>
  </si>
  <si>
    <t>Kisebbségi önk. Össz.</t>
  </si>
  <si>
    <t>Polg. Hiv. összesen</t>
  </si>
  <si>
    <t xml:space="preserve">2 1 </t>
  </si>
  <si>
    <t>Óvodai ellátás</t>
  </si>
  <si>
    <t>2 2</t>
  </si>
  <si>
    <t>Fogyatékos óvodai ellát.</t>
  </si>
  <si>
    <t xml:space="preserve">2 3 </t>
  </si>
  <si>
    <t>Óvodai int. étkeztetés</t>
  </si>
  <si>
    <t>Óvodai intézményi vagyon</t>
  </si>
  <si>
    <t xml:space="preserve">2 4 </t>
  </si>
  <si>
    <t>3 1</t>
  </si>
  <si>
    <t>Általános iskola nevelés</t>
  </si>
  <si>
    <t xml:space="preserve">3 2 </t>
  </si>
  <si>
    <t>Fogy. Iskolai nevelése</t>
  </si>
  <si>
    <t xml:space="preserve">3 3 </t>
  </si>
  <si>
    <t>Napközis ellátás</t>
  </si>
  <si>
    <t xml:space="preserve">3 4 </t>
  </si>
  <si>
    <t>Iskolai int. étkeztetés</t>
  </si>
  <si>
    <t>3 5</t>
  </si>
  <si>
    <t>Iskolai int.vagyon műk.</t>
  </si>
  <si>
    <t>Iskolai ellátás összesen</t>
  </si>
  <si>
    <t>4 1</t>
  </si>
  <si>
    <t>Háziorvosi ellátás</t>
  </si>
  <si>
    <t xml:space="preserve">4 2 </t>
  </si>
  <si>
    <t>Gyermek háziorvosi ell.</t>
  </si>
  <si>
    <t xml:space="preserve">4 3 </t>
  </si>
  <si>
    <t>Egészségügy egyéb fel.</t>
  </si>
  <si>
    <t>4 4</t>
  </si>
  <si>
    <t>Fogorvosi ellátás</t>
  </si>
  <si>
    <t>4 5</t>
  </si>
  <si>
    <t>Védőnői szolgálat</t>
  </si>
  <si>
    <t xml:space="preserve">4 6 </t>
  </si>
  <si>
    <t>Anya és gyermek védelem</t>
  </si>
  <si>
    <t>4 7</t>
  </si>
  <si>
    <t>Kiegészítő alpellátás</t>
  </si>
  <si>
    <t>Egészségügyi ellát.össz.</t>
  </si>
  <si>
    <t>Részben önáll. Gazd.össz.</t>
  </si>
  <si>
    <t>6 1</t>
  </si>
  <si>
    <t>Művelődési Központ</t>
  </si>
  <si>
    <t>6 2</t>
  </si>
  <si>
    <t>Könyvtári feladatok</t>
  </si>
  <si>
    <t>Kiadások mindösszesen</t>
  </si>
  <si>
    <t>Óvodai ellátás összesen</t>
  </si>
  <si>
    <t>Hiv. Önk.Tűzoltóság</t>
  </si>
  <si>
    <t xml:space="preserve">Műv.Köz.és Könyvt.ö. </t>
  </si>
  <si>
    <t>Polg.Hiv. mindössz.</t>
  </si>
  <si>
    <t>1000 Ft-ban</t>
  </si>
  <si>
    <t>alcím</t>
  </si>
  <si>
    <t>Pénze.</t>
  </si>
  <si>
    <t>Fejl.</t>
  </si>
  <si>
    <t>tartalék</t>
  </si>
  <si>
    <t>Tart.</t>
  </si>
  <si>
    <t>Munka.a.</t>
  </si>
  <si>
    <t>Fejlesz.</t>
  </si>
  <si>
    <t>Közvet.</t>
  </si>
  <si>
    <t>össz.</t>
  </si>
  <si>
    <t>fejl.kiad.</t>
  </si>
  <si>
    <t>Pótelőirányzat</t>
  </si>
  <si>
    <t>Módositott ei.</t>
  </si>
  <si>
    <t>1 1 1</t>
  </si>
  <si>
    <t>Polg.Hiv. Pótelőirányzat</t>
  </si>
  <si>
    <t>Polg.Hiv. Módositott ei.</t>
  </si>
  <si>
    <t>Pótelőirán yzat</t>
  </si>
  <si>
    <t xml:space="preserve">Módosított </t>
  </si>
  <si>
    <t>Módosított előir.</t>
  </si>
  <si>
    <t>1 5 9</t>
  </si>
  <si>
    <t xml:space="preserve">Módosított előir. </t>
  </si>
  <si>
    <t>Önk. elszám. módei.</t>
  </si>
  <si>
    <t xml:space="preserve">EU választás </t>
  </si>
  <si>
    <t>Módosított előirányzat</t>
  </si>
  <si>
    <t>Módosított előir. össz.</t>
  </si>
  <si>
    <t>1 5 6</t>
  </si>
  <si>
    <t>Egyéb szórakoztató tev .</t>
  </si>
  <si>
    <t xml:space="preserve">1 5 5 </t>
  </si>
  <si>
    <t>Spot tevékenység mód. előir.</t>
  </si>
  <si>
    <t xml:space="preserve">Rétság Város Önkormányzat 2004. évi módosított költségvetésének szakfeladatos kiadásai </t>
  </si>
  <si>
    <t xml:space="preserve">Kisegítő mg. módosított </t>
  </si>
  <si>
    <t>Helyi közutak létesítése</t>
  </si>
  <si>
    <t>Helyi közutak lét. módelőir.</t>
  </si>
  <si>
    <t>Munkahelyi vendéglátsá mód.</t>
  </si>
  <si>
    <t xml:space="preserve">3. számú melléklet a 3/2005. (III.4.) önkormányzat rendelethez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</si>
</sst>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2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1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6" fillId="2" borderId="34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6" xfId="0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0" fontId="6" fillId="0" borderId="17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2" fillId="0" borderId="23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15" xfId="0" applyFont="1" applyFill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0" fontId="6" fillId="0" borderId="29" xfId="0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26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26" xfId="0" applyFont="1" applyBorder="1" applyAlignment="1">
      <alignment horizontal="left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6" fillId="2" borderId="39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6" fillId="2" borderId="3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workbookViewId="0" topLeftCell="A1">
      <selection activeCell="A1" sqref="A1:N1"/>
    </sheetView>
  </sheetViews>
  <sheetFormatPr defaultColWidth="9.140625" defaultRowHeight="12.75"/>
  <cols>
    <col min="2" max="2" width="20.7109375" style="0" customWidth="1"/>
    <col min="3" max="3" width="8.140625" style="0" customWidth="1"/>
    <col min="4" max="4" width="8.8515625" style="0" customWidth="1"/>
    <col min="5" max="5" width="8.140625" style="0" customWidth="1"/>
    <col min="6" max="6" width="7.7109375" style="0" customWidth="1"/>
    <col min="7" max="7" width="7.00390625" style="0" customWidth="1"/>
    <col min="8" max="8" width="8.140625" style="0" customWidth="1"/>
    <col min="9" max="9" width="8.57421875" style="0" customWidth="1"/>
    <col min="10" max="10" width="7.140625" style="0" customWidth="1"/>
    <col min="11" max="11" width="8.421875" style="0" customWidth="1"/>
    <col min="12" max="12" width="8.57421875" style="0" customWidth="1"/>
    <col min="13" max="13" width="8.00390625" style="0" customWidth="1"/>
    <col min="14" max="14" width="12.28125" style="0" customWidth="1"/>
    <col min="15" max="15" width="8.00390625" style="0" customWidth="1"/>
    <col min="16" max="16" width="7.421875" style="0" customWidth="1"/>
  </cols>
  <sheetData>
    <row r="1" spans="1:15" s="148" customFormat="1" ht="12.75">
      <c r="A1" s="172" t="s">
        <v>162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47"/>
    </row>
    <row r="2" spans="2:15" s="148" customFormat="1" ht="12.75">
      <c r="B2" s="172" t="s">
        <v>157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46"/>
    </row>
    <row r="3" spans="2:15" ht="13.5" thickBo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75" t="s">
        <v>128</v>
      </c>
      <c r="N3" s="175"/>
      <c r="O3" s="21"/>
    </row>
    <row r="4" spans="1:15" s="2" customFormat="1" ht="11.25" customHeight="1" thickBot="1">
      <c r="A4" s="11" t="s">
        <v>0</v>
      </c>
      <c r="B4" s="12" t="s">
        <v>3</v>
      </c>
      <c r="C4" s="173" t="s">
        <v>1</v>
      </c>
      <c r="D4" s="174"/>
      <c r="E4" s="174"/>
      <c r="F4" s="174"/>
      <c r="G4" s="174"/>
      <c r="H4" s="174"/>
      <c r="I4" s="174"/>
      <c r="J4" s="171"/>
      <c r="K4" s="174"/>
      <c r="L4" s="174"/>
      <c r="M4" s="12" t="s">
        <v>136</v>
      </c>
      <c r="N4" s="12" t="s">
        <v>2</v>
      </c>
      <c r="O4" s="24"/>
    </row>
    <row r="5" spans="1:15" s="2" customFormat="1" ht="11.25" customHeight="1">
      <c r="A5" s="13" t="s">
        <v>129</v>
      </c>
      <c r="B5" s="14" t="s">
        <v>4</v>
      </c>
      <c r="C5" s="12" t="s">
        <v>5</v>
      </c>
      <c r="D5" s="15" t="s">
        <v>134</v>
      </c>
      <c r="E5" s="12" t="s">
        <v>6</v>
      </c>
      <c r="F5" s="15" t="s">
        <v>7</v>
      </c>
      <c r="G5" s="12" t="s">
        <v>130</v>
      </c>
      <c r="H5" s="15" t="s">
        <v>133</v>
      </c>
      <c r="I5" s="11" t="s">
        <v>16</v>
      </c>
      <c r="J5" s="16" t="s">
        <v>131</v>
      </c>
      <c r="K5" s="15" t="s">
        <v>135</v>
      </c>
      <c r="L5" s="12" t="s">
        <v>138</v>
      </c>
      <c r="M5" s="14" t="s">
        <v>8</v>
      </c>
      <c r="N5" s="14" t="s">
        <v>14</v>
      </c>
      <c r="O5" s="24"/>
    </row>
    <row r="6" spans="1:16" s="2" customFormat="1" ht="11.25" customHeight="1" thickBot="1">
      <c r="A6" s="13"/>
      <c r="B6" s="14"/>
      <c r="C6" s="14" t="s">
        <v>9</v>
      </c>
      <c r="D6" s="15" t="s">
        <v>10</v>
      </c>
      <c r="E6" s="14" t="s">
        <v>8</v>
      </c>
      <c r="F6" s="15" t="s">
        <v>11</v>
      </c>
      <c r="G6" s="14" t="s">
        <v>12</v>
      </c>
      <c r="H6" s="15"/>
      <c r="I6" s="13" t="s">
        <v>17</v>
      </c>
      <c r="J6" s="115" t="s">
        <v>132</v>
      </c>
      <c r="K6" s="15" t="s">
        <v>8</v>
      </c>
      <c r="L6" s="14" t="s">
        <v>137</v>
      </c>
      <c r="M6" s="14" t="s">
        <v>137</v>
      </c>
      <c r="N6" s="14" t="s">
        <v>13</v>
      </c>
      <c r="O6" s="24"/>
      <c r="P6" s="5"/>
    </row>
    <row r="7" spans="1:15" s="3" customFormat="1" ht="11.25" customHeight="1">
      <c r="A7" s="97" t="s">
        <v>27</v>
      </c>
      <c r="B7" s="98" t="s">
        <v>60</v>
      </c>
      <c r="C7" s="99">
        <v>62399</v>
      </c>
      <c r="D7" s="99">
        <v>19560</v>
      </c>
      <c r="E7" s="99">
        <v>11634</v>
      </c>
      <c r="F7" s="99"/>
      <c r="G7" s="99">
        <v>334</v>
      </c>
      <c r="H7" s="99"/>
      <c r="I7" s="99">
        <f aca="true" t="shared" si="0" ref="I7:I12">SUM(C7:H7)</f>
        <v>93927</v>
      </c>
      <c r="J7" s="99"/>
      <c r="K7" s="99">
        <v>563</v>
      </c>
      <c r="L7" s="99">
        <f>J7+K7</f>
        <v>563</v>
      </c>
      <c r="M7" s="99"/>
      <c r="N7" s="100">
        <f>I7+L7+M7</f>
        <v>94490</v>
      </c>
      <c r="O7" s="23"/>
    </row>
    <row r="8" spans="1:15" s="3" customFormat="1" ht="11.25" customHeight="1">
      <c r="A8" s="27"/>
      <c r="B8" s="9" t="s">
        <v>139</v>
      </c>
      <c r="C8" s="39"/>
      <c r="D8" s="39"/>
      <c r="E8" s="39">
        <v>706</v>
      </c>
      <c r="F8" s="39"/>
      <c r="G8" s="39"/>
      <c r="H8" s="39"/>
      <c r="I8" s="39">
        <f t="shared" si="0"/>
        <v>706</v>
      </c>
      <c r="J8" s="39"/>
      <c r="K8" s="39">
        <v>-256</v>
      </c>
      <c r="L8" s="39">
        <f>J8+K8</f>
        <v>-256</v>
      </c>
      <c r="M8" s="39"/>
      <c r="N8" s="41">
        <f>I8+L8+M8</f>
        <v>450</v>
      </c>
      <c r="O8" s="23"/>
    </row>
    <row r="9" spans="1:15" s="3" customFormat="1" ht="11.25" customHeight="1" thickBot="1">
      <c r="A9" s="28"/>
      <c r="B9" s="10" t="s">
        <v>145</v>
      </c>
      <c r="C9" s="42">
        <f aca="true" t="shared" si="1" ref="C9:H9">SUM(C7:C8)</f>
        <v>62399</v>
      </c>
      <c r="D9" s="42">
        <f t="shared" si="1"/>
        <v>19560</v>
      </c>
      <c r="E9" s="42">
        <f t="shared" si="1"/>
        <v>12340</v>
      </c>
      <c r="F9" s="42">
        <f t="shared" si="1"/>
        <v>0</v>
      </c>
      <c r="G9" s="42">
        <f t="shared" si="1"/>
        <v>334</v>
      </c>
      <c r="H9" s="42">
        <f t="shared" si="1"/>
        <v>0</v>
      </c>
      <c r="I9" s="42">
        <f t="shared" si="0"/>
        <v>94633</v>
      </c>
      <c r="J9" s="42">
        <f>SUM(J7:J8)</f>
        <v>0</v>
      </c>
      <c r="K9" s="42">
        <f>SUM(K7:K8)</f>
        <v>307</v>
      </c>
      <c r="L9" s="42">
        <f>SUM(L7:L8)</f>
        <v>307</v>
      </c>
      <c r="M9" s="42"/>
      <c r="N9" s="44">
        <f>I9+L9+M9</f>
        <v>94940</v>
      </c>
      <c r="O9" s="23"/>
    </row>
    <row r="10" spans="1:15" s="3" customFormat="1" ht="11.25" customHeight="1" thickBot="1">
      <c r="A10" s="107" t="s">
        <v>141</v>
      </c>
      <c r="B10" s="108" t="s">
        <v>150</v>
      </c>
      <c r="C10" s="109">
        <v>468</v>
      </c>
      <c r="D10" s="109">
        <v>87</v>
      </c>
      <c r="E10" s="109">
        <v>395</v>
      </c>
      <c r="F10" s="109"/>
      <c r="G10" s="109"/>
      <c r="H10" s="109"/>
      <c r="I10" s="109">
        <f t="shared" si="0"/>
        <v>950</v>
      </c>
      <c r="J10" s="109"/>
      <c r="K10" s="109"/>
      <c r="L10" s="109">
        <f>SUM(J10:K10)</f>
        <v>0</v>
      </c>
      <c r="M10" s="109"/>
      <c r="N10" s="110">
        <f>I10+L10</f>
        <v>950</v>
      </c>
      <c r="O10" s="23"/>
    </row>
    <row r="11" spans="1:15" ht="11.25" customHeight="1">
      <c r="A11" s="26" t="s">
        <v>28</v>
      </c>
      <c r="B11" s="8" t="s">
        <v>18</v>
      </c>
      <c r="C11" s="36"/>
      <c r="D11" s="36"/>
      <c r="E11" s="36">
        <v>7062</v>
      </c>
      <c r="F11" s="36"/>
      <c r="G11" s="36"/>
      <c r="H11" s="37"/>
      <c r="I11" s="36">
        <f t="shared" si="0"/>
        <v>7062</v>
      </c>
      <c r="J11" s="36"/>
      <c r="K11" s="36"/>
      <c r="L11" s="36">
        <f>J11+K11</f>
        <v>0</v>
      </c>
      <c r="M11" s="36"/>
      <c r="N11" s="38">
        <f aca="true" t="shared" si="2" ref="N11:N68">I11+L11+M11</f>
        <v>7062</v>
      </c>
      <c r="O11" s="22"/>
    </row>
    <row r="12" spans="1:15" ht="11.25" customHeight="1">
      <c r="A12" s="27"/>
      <c r="B12" s="9" t="s">
        <v>139</v>
      </c>
      <c r="C12" s="39"/>
      <c r="D12" s="39"/>
      <c r="E12" s="39">
        <v>277</v>
      </c>
      <c r="F12" s="39"/>
      <c r="G12" s="39"/>
      <c r="H12" s="40"/>
      <c r="I12" s="39">
        <f t="shared" si="0"/>
        <v>277</v>
      </c>
      <c r="J12" s="39"/>
      <c r="K12" s="39"/>
      <c r="L12" s="39">
        <f>J12+K12</f>
        <v>0</v>
      </c>
      <c r="M12" s="39"/>
      <c r="N12" s="41">
        <f t="shared" si="2"/>
        <v>277</v>
      </c>
      <c r="O12" s="22"/>
    </row>
    <row r="13" spans="1:15" ht="11.25" customHeight="1" thickBot="1">
      <c r="A13" s="28"/>
      <c r="B13" s="10" t="s">
        <v>146</v>
      </c>
      <c r="C13" s="42">
        <f>SUM(C11:C12)</f>
        <v>0</v>
      </c>
      <c r="D13" s="42">
        <f aca="true" t="shared" si="3" ref="D13:N13">SUM(D11:D12)</f>
        <v>0</v>
      </c>
      <c r="E13" s="42">
        <f t="shared" si="3"/>
        <v>7339</v>
      </c>
      <c r="F13" s="42">
        <f t="shared" si="3"/>
        <v>0</v>
      </c>
      <c r="G13" s="42">
        <f t="shared" si="3"/>
        <v>0</v>
      </c>
      <c r="H13" s="42">
        <f t="shared" si="3"/>
        <v>0</v>
      </c>
      <c r="I13" s="42">
        <f t="shared" si="3"/>
        <v>7339</v>
      </c>
      <c r="J13" s="42">
        <f t="shared" si="3"/>
        <v>0</v>
      </c>
      <c r="K13" s="42">
        <f t="shared" si="3"/>
        <v>0</v>
      </c>
      <c r="L13" s="42">
        <f t="shared" si="3"/>
        <v>0</v>
      </c>
      <c r="M13" s="42">
        <f t="shared" si="3"/>
        <v>0</v>
      </c>
      <c r="N13" s="44">
        <f t="shared" si="3"/>
        <v>7339</v>
      </c>
      <c r="O13" s="22"/>
    </row>
    <row r="14" spans="1:15" ht="11.25" customHeight="1">
      <c r="A14" s="97" t="s">
        <v>29</v>
      </c>
      <c r="B14" s="98" t="s">
        <v>15</v>
      </c>
      <c r="C14" s="99"/>
      <c r="D14" s="99"/>
      <c r="E14" s="99">
        <v>969</v>
      </c>
      <c r="F14" s="99"/>
      <c r="G14" s="99"/>
      <c r="H14" s="149"/>
      <c r="I14" s="58">
        <f>SUM(C14:H14)</f>
        <v>969</v>
      </c>
      <c r="J14" s="99"/>
      <c r="K14" s="99"/>
      <c r="L14" s="99">
        <f>J14+K14</f>
        <v>0</v>
      </c>
      <c r="M14" s="99"/>
      <c r="N14" s="100">
        <f t="shared" si="2"/>
        <v>969</v>
      </c>
      <c r="O14" s="22"/>
    </row>
    <row r="15" spans="1:15" ht="11.25" customHeight="1">
      <c r="A15" s="27"/>
      <c r="B15" s="9" t="s">
        <v>139</v>
      </c>
      <c r="C15" s="39"/>
      <c r="D15" s="39"/>
      <c r="E15" s="39">
        <v>-133</v>
      </c>
      <c r="F15" s="39"/>
      <c r="G15" s="39"/>
      <c r="H15" s="40"/>
      <c r="I15" s="39">
        <f>SUM(C15:H15)</f>
        <v>-133</v>
      </c>
      <c r="J15" s="39"/>
      <c r="K15" s="39"/>
      <c r="L15" s="39"/>
      <c r="M15" s="39"/>
      <c r="N15" s="41">
        <f t="shared" si="2"/>
        <v>-133</v>
      </c>
      <c r="O15" s="22"/>
    </row>
    <row r="16" spans="1:15" ht="11.25" customHeight="1" thickBot="1">
      <c r="A16" s="54"/>
      <c r="B16" s="55" t="s">
        <v>158</v>
      </c>
      <c r="C16" s="56">
        <f>SUM(C14:C15)</f>
        <v>0</v>
      </c>
      <c r="D16" s="56">
        <f aca="true" t="shared" si="4" ref="D16:N16">SUM(D14:D15)</f>
        <v>0</v>
      </c>
      <c r="E16" s="56">
        <f t="shared" si="4"/>
        <v>836</v>
      </c>
      <c r="F16" s="56">
        <f t="shared" si="4"/>
        <v>0</v>
      </c>
      <c r="G16" s="56">
        <f t="shared" si="4"/>
        <v>0</v>
      </c>
      <c r="H16" s="56">
        <f t="shared" si="4"/>
        <v>0</v>
      </c>
      <c r="I16" s="56">
        <f t="shared" si="4"/>
        <v>836</v>
      </c>
      <c r="J16" s="56">
        <f t="shared" si="4"/>
        <v>0</v>
      </c>
      <c r="K16" s="56">
        <f t="shared" si="4"/>
        <v>0</v>
      </c>
      <c r="L16" s="56">
        <f t="shared" si="4"/>
        <v>0</v>
      </c>
      <c r="M16" s="56">
        <f t="shared" si="4"/>
        <v>0</v>
      </c>
      <c r="N16" s="57">
        <f t="shared" si="4"/>
        <v>836</v>
      </c>
      <c r="O16" s="22"/>
    </row>
    <row r="17" spans="1:15" ht="11.25" customHeight="1" thickBot="1">
      <c r="A17" s="151" t="s">
        <v>30</v>
      </c>
      <c r="B17" s="152" t="s">
        <v>19</v>
      </c>
      <c r="C17" s="58"/>
      <c r="D17" s="58"/>
      <c r="E17" s="58">
        <v>9874</v>
      </c>
      <c r="F17" s="58"/>
      <c r="G17" s="58"/>
      <c r="H17" s="58"/>
      <c r="I17" s="58">
        <f>SUM(C17:H17)</f>
        <v>9874</v>
      </c>
      <c r="J17" s="58"/>
      <c r="K17" s="58"/>
      <c r="L17" s="58">
        <f>J17+K17</f>
        <v>0</v>
      </c>
      <c r="M17" s="58">
        <v>785</v>
      </c>
      <c r="N17" s="153">
        <f t="shared" si="2"/>
        <v>10659</v>
      </c>
      <c r="O17" s="22"/>
    </row>
    <row r="18" spans="1:15" s="4" customFormat="1" ht="11.25" customHeight="1">
      <c r="A18" s="97" t="s">
        <v>31</v>
      </c>
      <c r="B18" s="154" t="s">
        <v>159</v>
      </c>
      <c r="C18" s="99"/>
      <c r="D18" s="99"/>
      <c r="E18" s="99"/>
      <c r="F18" s="99"/>
      <c r="G18" s="99"/>
      <c r="H18" s="99"/>
      <c r="I18" s="99">
        <f>SUM(C18:H18)</f>
        <v>0</v>
      </c>
      <c r="J18" s="99"/>
      <c r="K18" s="99">
        <v>1985</v>
      </c>
      <c r="L18" s="58">
        <f>J18+K18</f>
        <v>1985</v>
      </c>
      <c r="M18" s="99"/>
      <c r="N18" s="153">
        <f t="shared" si="2"/>
        <v>1985</v>
      </c>
      <c r="O18" s="22"/>
    </row>
    <row r="19" spans="1:15" s="4" customFormat="1" ht="11.25" customHeight="1">
      <c r="A19" s="27"/>
      <c r="B19" s="150" t="s">
        <v>139</v>
      </c>
      <c r="C19" s="39">
        <f aca="true" t="shared" si="5" ref="C19:J19">SUM(C18)</f>
        <v>0</v>
      </c>
      <c r="D19" s="39">
        <f t="shared" si="5"/>
        <v>0</v>
      </c>
      <c r="E19" s="39">
        <f t="shared" si="5"/>
        <v>0</v>
      </c>
      <c r="F19" s="39">
        <f t="shared" si="5"/>
        <v>0</v>
      </c>
      <c r="G19" s="39">
        <f t="shared" si="5"/>
        <v>0</v>
      </c>
      <c r="H19" s="39">
        <f t="shared" si="5"/>
        <v>0</v>
      </c>
      <c r="I19" s="39">
        <f t="shared" si="5"/>
        <v>0</v>
      </c>
      <c r="J19" s="39">
        <f t="shared" si="5"/>
        <v>0</v>
      </c>
      <c r="K19" s="39"/>
      <c r="L19" s="39">
        <f>J19+K19</f>
        <v>0</v>
      </c>
      <c r="M19" s="39">
        <f>SUM(M18)</f>
        <v>0</v>
      </c>
      <c r="N19" s="41">
        <f t="shared" si="2"/>
        <v>0</v>
      </c>
      <c r="O19" s="22"/>
    </row>
    <row r="20" spans="1:15" s="4" customFormat="1" ht="11.25" customHeight="1" thickBot="1">
      <c r="A20" s="54"/>
      <c r="B20" s="137" t="s">
        <v>160</v>
      </c>
      <c r="C20" s="56">
        <f>SUM(C18:C19)</f>
        <v>0</v>
      </c>
      <c r="D20" s="56">
        <f aca="true" t="shared" si="6" ref="D20:N20">SUM(D18:D19)</f>
        <v>0</v>
      </c>
      <c r="E20" s="56">
        <f t="shared" si="6"/>
        <v>0</v>
      </c>
      <c r="F20" s="56">
        <f t="shared" si="6"/>
        <v>0</v>
      </c>
      <c r="G20" s="56">
        <f t="shared" si="6"/>
        <v>0</v>
      </c>
      <c r="H20" s="56">
        <f t="shared" si="6"/>
        <v>0</v>
      </c>
      <c r="I20" s="56">
        <f t="shared" si="6"/>
        <v>0</v>
      </c>
      <c r="J20" s="56">
        <f t="shared" si="6"/>
        <v>0</v>
      </c>
      <c r="K20" s="56">
        <f t="shared" si="6"/>
        <v>1985</v>
      </c>
      <c r="L20" s="56">
        <f t="shared" si="6"/>
        <v>1985</v>
      </c>
      <c r="M20" s="56">
        <f t="shared" si="6"/>
        <v>0</v>
      </c>
      <c r="N20" s="57">
        <f t="shared" si="6"/>
        <v>1985</v>
      </c>
      <c r="O20" s="22"/>
    </row>
    <row r="21" spans="1:15" ht="11.25" customHeight="1">
      <c r="A21" s="26" t="s">
        <v>32</v>
      </c>
      <c r="B21" s="8" t="s">
        <v>20</v>
      </c>
      <c r="C21" s="36">
        <v>6482</v>
      </c>
      <c r="D21" s="36">
        <v>2566</v>
      </c>
      <c r="E21" s="36">
        <v>3473</v>
      </c>
      <c r="F21" s="36"/>
      <c r="G21" s="36"/>
      <c r="H21" s="36"/>
      <c r="I21" s="36">
        <f>SUM(C21:H21)</f>
        <v>12521</v>
      </c>
      <c r="J21" s="36"/>
      <c r="K21" s="36">
        <v>500</v>
      </c>
      <c r="L21" s="36">
        <f>SUM(J21:K21)</f>
        <v>500</v>
      </c>
      <c r="M21" s="36">
        <v>1978</v>
      </c>
      <c r="N21" s="38">
        <f t="shared" si="2"/>
        <v>14999</v>
      </c>
      <c r="O21" s="22"/>
    </row>
    <row r="22" spans="1:15" ht="11.25" customHeight="1">
      <c r="A22" s="27"/>
      <c r="B22" s="9" t="s">
        <v>139</v>
      </c>
      <c r="C22" s="39">
        <v>364</v>
      </c>
      <c r="D22" s="39">
        <v>114</v>
      </c>
      <c r="E22" s="39">
        <v>-939</v>
      </c>
      <c r="F22" s="39"/>
      <c r="G22" s="39"/>
      <c r="H22" s="39">
        <v>3626</v>
      </c>
      <c r="I22" s="39">
        <f>SUM(C22:H22)</f>
        <v>3165</v>
      </c>
      <c r="J22" s="39">
        <v>13379</v>
      </c>
      <c r="K22" s="39"/>
      <c r="L22" s="36">
        <f>SUM(J22:K22)</f>
        <v>13379</v>
      </c>
      <c r="M22" s="39"/>
      <c r="N22" s="41">
        <f>I22+L22</f>
        <v>16544</v>
      </c>
      <c r="O22" s="22"/>
    </row>
    <row r="23" spans="1:15" ht="11.25" customHeight="1" thickBot="1">
      <c r="A23" s="28"/>
      <c r="B23" s="10" t="s">
        <v>140</v>
      </c>
      <c r="C23" s="42">
        <f>SUM(C21:C22)</f>
        <v>6846</v>
      </c>
      <c r="D23" s="42">
        <f>SUM(D21:D22)</f>
        <v>2680</v>
      </c>
      <c r="E23" s="42">
        <f>SUM(E21:E22)</f>
        <v>2534</v>
      </c>
      <c r="F23" s="42"/>
      <c r="G23" s="42"/>
      <c r="H23" s="42"/>
      <c r="I23" s="42">
        <f aca="true" t="shared" si="7" ref="I23:N23">SUM(I21:I22)</f>
        <v>15686</v>
      </c>
      <c r="J23" s="42">
        <f t="shared" si="7"/>
        <v>13379</v>
      </c>
      <c r="K23" s="42">
        <f t="shared" si="7"/>
        <v>500</v>
      </c>
      <c r="L23" s="42">
        <f t="shared" si="7"/>
        <v>13879</v>
      </c>
      <c r="M23" s="42">
        <f t="shared" si="7"/>
        <v>1978</v>
      </c>
      <c r="N23" s="44">
        <f t="shared" si="7"/>
        <v>31543</v>
      </c>
      <c r="O23" s="22"/>
    </row>
    <row r="24" spans="1:15" ht="11.25" customHeight="1">
      <c r="A24" s="97" t="s">
        <v>33</v>
      </c>
      <c r="B24" s="98" t="s">
        <v>21</v>
      </c>
      <c r="C24" s="99"/>
      <c r="D24" s="99"/>
      <c r="E24" s="99">
        <v>510</v>
      </c>
      <c r="F24" s="99"/>
      <c r="G24" s="99"/>
      <c r="H24" s="99"/>
      <c r="I24" s="58">
        <f>SUM(C24:H24)</f>
        <v>510</v>
      </c>
      <c r="J24" s="58"/>
      <c r="K24" s="58"/>
      <c r="L24" s="58">
        <f>J24+K24</f>
        <v>0</v>
      </c>
      <c r="M24" s="99"/>
      <c r="N24" s="100">
        <f t="shared" si="2"/>
        <v>510</v>
      </c>
      <c r="O24" s="22"/>
    </row>
    <row r="25" spans="1:15" ht="11.25" customHeight="1">
      <c r="A25" s="27"/>
      <c r="B25" s="9" t="s">
        <v>139</v>
      </c>
      <c r="C25" s="39"/>
      <c r="D25" s="39"/>
      <c r="E25" s="39">
        <v>-64</v>
      </c>
      <c r="F25" s="39"/>
      <c r="G25" s="39"/>
      <c r="H25" s="39"/>
      <c r="I25" s="39">
        <f>SUM(C25:H25)</f>
        <v>-64</v>
      </c>
      <c r="J25" s="39"/>
      <c r="K25" s="39"/>
      <c r="L25" s="39">
        <f>J25+K25</f>
        <v>0</v>
      </c>
      <c r="M25" s="39"/>
      <c r="N25" s="41">
        <f t="shared" si="2"/>
        <v>-64</v>
      </c>
      <c r="O25" s="22"/>
    </row>
    <row r="26" spans="1:15" ht="11.25" customHeight="1" thickBot="1">
      <c r="A26" s="54"/>
      <c r="B26" s="55" t="s">
        <v>151</v>
      </c>
      <c r="C26" s="56">
        <f>SUM(C24:C25)</f>
        <v>0</v>
      </c>
      <c r="D26" s="56">
        <f aca="true" t="shared" si="8" ref="D26:N26">SUM(D24:D25)</f>
        <v>0</v>
      </c>
      <c r="E26" s="56">
        <f t="shared" si="8"/>
        <v>446</v>
      </c>
      <c r="F26" s="56">
        <f t="shared" si="8"/>
        <v>0</v>
      </c>
      <c r="G26" s="56">
        <f t="shared" si="8"/>
        <v>0</v>
      </c>
      <c r="H26" s="56">
        <f t="shared" si="8"/>
        <v>0</v>
      </c>
      <c r="I26" s="56">
        <f t="shared" si="8"/>
        <v>446</v>
      </c>
      <c r="J26" s="56">
        <f t="shared" si="8"/>
        <v>0</v>
      </c>
      <c r="K26" s="56">
        <f t="shared" si="8"/>
        <v>0</v>
      </c>
      <c r="L26" s="56">
        <f t="shared" si="8"/>
        <v>0</v>
      </c>
      <c r="M26" s="56">
        <f t="shared" si="8"/>
        <v>0</v>
      </c>
      <c r="N26" s="57">
        <f t="shared" si="8"/>
        <v>446</v>
      </c>
      <c r="O26" s="22"/>
    </row>
    <row r="27" spans="1:15" ht="11.25" customHeight="1">
      <c r="A27" s="26" t="s">
        <v>34</v>
      </c>
      <c r="B27" s="8" t="s">
        <v>22</v>
      </c>
      <c r="C27" s="36">
        <v>336</v>
      </c>
      <c r="D27" s="36">
        <v>97</v>
      </c>
      <c r="E27" s="36">
        <v>250</v>
      </c>
      <c r="F27" s="36"/>
      <c r="G27" s="36"/>
      <c r="H27" s="36"/>
      <c r="I27" s="36">
        <f>SUM(C27:H27)</f>
        <v>683</v>
      </c>
      <c r="J27" s="36"/>
      <c r="K27" s="36">
        <v>0</v>
      </c>
      <c r="L27" s="36">
        <f>J27+K27</f>
        <v>0</v>
      </c>
      <c r="M27" s="36">
        <v>123</v>
      </c>
      <c r="N27" s="38">
        <f t="shared" si="2"/>
        <v>806</v>
      </c>
      <c r="O27" s="22"/>
    </row>
    <row r="28" spans="1:15" ht="11.25" customHeight="1">
      <c r="A28" s="27"/>
      <c r="B28" s="9" t="s">
        <v>139</v>
      </c>
      <c r="C28" s="39"/>
      <c r="D28" s="39"/>
      <c r="E28" s="39">
        <v>-120</v>
      </c>
      <c r="F28" s="39"/>
      <c r="G28" s="39"/>
      <c r="H28" s="39"/>
      <c r="I28" s="39">
        <f>SUM(C28:H28)</f>
        <v>-120</v>
      </c>
      <c r="J28" s="39"/>
      <c r="K28" s="39"/>
      <c r="L28" s="36">
        <f>SUM(J28:K28)</f>
        <v>0</v>
      </c>
      <c r="M28" s="39"/>
      <c r="N28" s="41">
        <f>I28+L28+M28</f>
        <v>-120</v>
      </c>
      <c r="O28" s="22"/>
    </row>
    <row r="29" spans="1:15" ht="11.25" customHeight="1" thickBot="1">
      <c r="A29" s="54"/>
      <c r="B29" s="55" t="s">
        <v>140</v>
      </c>
      <c r="C29" s="56">
        <f>SUM(C27:C28)</f>
        <v>336</v>
      </c>
      <c r="D29" s="56">
        <f>SUM(D27:D28)</f>
        <v>97</v>
      </c>
      <c r="E29" s="56">
        <f>SUM(E27:E28)</f>
        <v>130</v>
      </c>
      <c r="F29" s="56"/>
      <c r="G29" s="56"/>
      <c r="H29" s="56"/>
      <c r="I29" s="56">
        <f>SUM(I27:I28)</f>
        <v>563</v>
      </c>
      <c r="J29" s="56"/>
      <c r="K29" s="56">
        <f>SUM(K27:K28)</f>
        <v>0</v>
      </c>
      <c r="L29" s="56">
        <f>SUM(L27:L28)</f>
        <v>0</v>
      </c>
      <c r="M29" s="56">
        <f>SUM(M27:M28)</f>
        <v>123</v>
      </c>
      <c r="N29" s="57">
        <f>SUM(N27:N28)</f>
        <v>686</v>
      </c>
      <c r="O29" s="22"/>
    </row>
    <row r="30" spans="1:15" ht="11.25" customHeight="1">
      <c r="A30" s="97" t="s">
        <v>35</v>
      </c>
      <c r="B30" s="98" t="s">
        <v>23</v>
      </c>
      <c r="C30" s="99"/>
      <c r="D30" s="99"/>
      <c r="E30" s="99">
        <v>6722</v>
      </c>
      <c r="F30" s="99"/>
      <c r="G30" s="99"/>
      <c r="H30" s="99"/>
      <c r="I30" s="99">
        <f>SUM(C30:H30)</f>
        <v>6722</v>
      </c>
      <c r="J30" s="99"/>
      <c r="K30" s="99">
        <v>244135</v>
      </c>
      <c r="L30" s="99">
        <f>J30+K30</f>
        <v>244135</v>
      </c>
      <c r="M30" s="99"/>
      <c r="N30" s="153">
        <f t="shared" si="2"/>
        <v>250857</v>
      </c>
      <c r="O30" s="22"/>
    </row>
    <row r="31" spans="1:15" ht="11.25" customHeight="1">
      <c r="A31" s="27"/>
      <c r="B31" s="9" t="s">
        <v>139</v>
      </c>
      <c r="C31" s="39"/>
      <c r="D31" s="39"/>
      <c r="E31" s="39">
        <v>344</v>
      </c>
      <c r="F31" s="39"/>
      <c r="G31" s="39"/>
      <c r="H31" s="39"/>
      <c r="I31" s="39">
        <f>SUM(C31:H31)</f>
        <v>344</v>
      </c>
      <c r="J31" s="39"/>
      <c r="K31" s="39"/>
      <c r="L31" s="36">
        <f>SUM(J31:K31)</f>
        <v>0</v>
      </c>
      <c r="M31" s="39"/>
      <c r="N31" s="41">
        <f t="shared" si="2"/>
        <v>344</v>
      </c>
      <c r="O31" s="22"/>
    </row>
    <row r="32" spans="1:15" ht="11.25" customHeight="1" thickBot="1">
      <c r="A32" s="28"/>
      <c r="B32" s="10" t="s">
        <v>140</v>
      </c>
      <c r="C32" s="42"/>
      <c r="D32" s="42"/>
      <c r="E32" s="42">
        <f>SUM(E30:E31)</f>
        <v>7066</v>
      </c>
      <c r="F32" s="42"/>
      <c r="G32" s="42"/>
      <c r="H32" s="42"/>
      <c r="I32" s="42">
        <f>SUM(I30:I31)</f>
        <v>7066</v>
      </c>
      <c r="J32" s="42"/>
      <c r="K32" s="42">
        <f>SUM(K30:K31)</f>
        <v>244135</v>
      </c>
      <c r="L32" s="43">
        <f>SUM(L30:L31)</f>
        <v>244135</v>
      </c>
      <c r="M32" s="42"/>
      <c r="N32" s="38">
        <f t="shared" si="2"/>
        <v>251201</v>
      </c>
      <c r="O32" s="22"/>
    </row>
    <row r="33" spans="1:15" ht="11.25" customHeight="1">
      <c r="A33" s="97" t="s">
        <v>36</v>
      </c>
      <c r="B33" s="98" t="s">
        <v>24</v>
      </c>
      <c r="C33" s="99">
        <v>25</v>
      </c>
      <c r="D33" s="99">
        <v>7</v>
      </c>
      <c r="E33" s="99">
        <v>37</v>
      </c>
      <c r="F33" s="99"/>
      <c r="G33" s="99"/>
      <c r="H33" s="99"/>
      <c r="I33" s="99">
        <f>SUM(C33:H33)</f>
        <v>69</v>
      </c>
      <c r="J33" s="99"/>
      <c r="K33" s="99"/>
      <c r="L33" s="99">
        <f>J33+K33</f>
        <v>0</v>
      </c>
      <c r="M33" s="99"/>
      <c r="N33" s="100">
        <f t="shared" si="2"/>
        <v>69</v>
      </c>
      <c r="O33" s="22"/>
    </row>
    <row r="34" spans="1:15" ht="11.25" customHeight="1">
      <c r="A34" s="27"/>
      <c r="B34" s="9" t="s">
        <v>139</v>
      </c>
      <c r="C34" s="39"/>
      <c r="D34" s="39"/>
      <c r="E34" s="39"/>
      <c r="F34" s="39"/>
      <c r="G34" s="39"/>
      <c r="H34" s="39"/>
      <c r="I34" s="39">
        <f>SUM(C34:H34)</f>
        <v>0</v>
      </c>
      <c r="J34" s="39"/>
      <c r="K34" s="39"/>
      <c r="L34" s="39">
        <f>J34+K34</f>
        <v>0</v>
      </c>
      <c r="M34" s="39"/>
      <c r="N34" s="41">
        <f t="shared" si="2"/>
        <v>0</v>
      </c>
      <c r="O34" s="22"/>
    </row>
    <row r="35" spans="1:15" ht="11.25" customHeight="1" thickBot="1">
      <c r="A35" s="54"/>
      <c r="B35" s="55" t="s">
        <v>146</v>
      </c>
      <c r="C35" s="56">
        <f>SUM(C33:C34)</f>
        <v>25</v>
      </c>
      <c r="D35" s="56">
        <f aca="true" t="shared" si="9" ref="D35:N35">SUM(D33:D34)</f>
        <v>7</v>
      </c>
      <c r="E35" s="56">
        <f t="shared" si="9"/>
        <v>37</v>
      </c>
      <c r="F35" s="56">
        <f t="shared" si="9"/>
        <v>0</v>
      </c>
      <c r="G35" s="56">
        <f t="shared" si="9"/>
        <v>0</v>
      </c>
      <c r="H35" s="56">
        <f t="shared" si="9"/>
        <v>0</v>
      </c>
      <c r="I35" s="56">
        <f t="shared" si="9"/>
        <v>69</v>
      </c>
      <c r="J35" s="56">
        <f t="shared" si="9"/>
        <v>0</v>
      </c>
      <c r="K35" s="56">
        <f t="shared" si="9"/>
        <v>0</v>
      </c>
      <c r="L35" s="56">
        <f t="shared" si="9"/>
        <v>0</v>
      </c>
      <c r="M35" s="56">
        <f t="shared" si="9"/>
        <v>0</v>
      </c>
      <c r="N35" s="57">
        <f t="shared" si="9"/>
        <v>69</v>
      </c>
      <c r="O35" s="22"/>
    </row>
    <row r="36" spans="1:15" ht="11.25" customHeight="1">
      <c r="A36" s="121" t="s">
        <v>37</v>
      </c>
      <c r="B36" s="122" t="s">
        <v>68</v>
      </c>
      <c r="C36" s="123"/>
      <c r="D36" s="123"/>
      <c r="E36" s="123">
        <v>1318</v>
      </c>
      <c r="F36" s="123"/>
      <c r="G36" s="123"/>
      <c r="H36" s="123"/>
      <c r="I36" s="123">
        <f>SUM(C36:H36)</f>
        <v>1318</v>
      </c>
      <c r="J36" s="123"/>
      <c r="K36" s="123"/>
      <c r="L36" s="123">
        <f>J36+K36</f>
        <v>0</v>
      </c>
      <c r="M36" s="123">
        <v>433</v>
      </c>
      <c r="N36" s="124">
        <f t="shared" si="2"/>
        <v>1751</v>
      </c>
      <c r="O36" s="22"/>
    </row>
    <row r="37" spans="1:15" ht="11.25" customHeight="1">
      <c r="A37" s="112"/>
      <c r="B37" s="113" t="s">
        <v>139</v>
      </c>
      <c r="C37" s="114"/>
      <c r="D37" s="114"/>
      <c r="E37" s="114">
        <v>-250</v>
      </c>
      <c r="F37" s="114"/>
      <c r="G37" s="114"/>
      <c r="H37" s="114"/>
      <c r="I37" s="114">
        <f>SUM(C37:H37)</f>
        <v>-250</v>
      </c>
      <c r="J37" s="114"/>
      <c r="K37" s="114"/>
      <c r="L37" s="114">
        <f>J37+K37</f>
        <v>0</v>
      </c>
      <c r="M37" s="114"/>
      <c r="N37" s="120">
        <f t="shared" si="2"/>
        <v>-250</v>
      </c>
      <c r="O37" s="22"/>
    </row>
    <row r="38" spans="1:15" ht="11.25" customHeight="1" thickBot="1">
      <c r="A38" s="116"/>
      <c r="B38" s="117" t="s">
        <v>146</v>
      </c>
      <c r="C38" s="118">
        <f>SUM(C36:C37)</f>
        <v>0</v>
      </c>
      <c r="D38" s="118">
        <f aca="true" t="shared" si="10" ref="D38:N38">SUM(D36:D37)</f>
        <v>0</v>
      </c>
      <c r="E38" s="118">
        <f t="shared" si="10"/>
        <v>1068</v>
      </c>
      <c r="F38" s="118">
        <f t="shared" si="10"/>
        <v>0</v>
      </c>
      <c r="G38" s="118">
        <f t="shared" si="10"/>
        <v>0</v>
      </c>
      <c r="H38" s="118">
        <f t="shared" si="10"/>
        <v>0</v>
      </c>
      <c r="I38" s="118">
        <f t="shared" si="10"/>
        <v>1068</v>
      </c>
      <c r="J38" s="118">
        <f t="shared" si="10"/>
        <v>0</v>
      </c>
      <c r="K38" s="118">
        <f t="shared" si="10"/>
        <v>0</v>
      </c>
      <c r="L38" s="118">
        <f t="shared" si="10"/>
        <v>0</v>
      </c>
      <c r="M38" s="118">
        <f t="shared" si="10"/>
        <v>433</v>
      </c>
      <c r="N38" s="119">
        <f t="shared" si="10"/>
        <v>1501</v>
      </c>
      <c r="O38" s="22"/>
    </row>
    <row r="39" spans="1:15" s="6" customFormat="1" ht="11.25" customHeight="1">
      <c r="A39" s="72" t="s">
        <v>38</v>
      </c>
      <c r="B39" s="73" t="s">
        <v>25</v>
      </c>
      <c r="C39" s="74">
        <f>C11+C14+C17+C18+C21+C24+C27+C30+C33+C36</f>
        <v>6843</v>
      </c>
      <c r="D39" s="74">
        <f aca="true" t="shared" si="11" ref="D39:N39">D11+D14+D17+D18+D21+D24+D27+D30+D33+D36</f>
        <v>2670</v>
      </c>
      <c r="E39" s="74">
        <f t="shared" si="11"/>
        <v>30215</v>
      </c>
      <c r="F39" s="74">
        <f t="shared" si="11"/>
        <v>0</v>
      </c>
      <c r="G39" s="74">
        <f t="shared" si="11"/>
        <v>0</v>
      </c>
      <c r="H39" s="74">
        <f t="shared" si="11"/>
        <v>0</v>
      </c>
      <c r="I39" s="74">
        <f t="shared" si="11"/>
        <v>39728</v>
      </c>
      <c r="J39" s="74">
        <f t="shared" si="11"/>
        <v>0</v>
      </c>
      <c r="K39" s="74">
        <f t="shared" si="11"/>
        <v>246620</v>
      </c>
      <c r="L39" s="74">
        <f t="shared" si="11"/>
        <v>246620</v>
      </c>
      <c r="M39" s="74">
        <f t="shared" si="11"/>
        <v>3319</v>
      </c>
      <c r="N39" s="125">
        <f t="shared" si="11"/>
        <v>289667</v>
      </c>
      <c r="O39" s="23"/>
    </row>
    <row r="40" spans="1:15" s="6" customFormat="1" ht="11.25" customHeight="1">
      <c r="A40" s="80"/>
      <c r="B40" s="65" t="s">
        <v>139</v>
      </c>
      <c r="C40" s="66">
        <f>C12+C15+C19+C22+C25+C28+C37+C31</f>
        <v>364</v>
      </c>
      <c r="D40" s="66">
        <f aca="true" t="shared" si="12" ref="D40:N40">D12+D15+D19+D22+D25+D28+D37+D31</f>
        <v>114</v>
      </c>
      <c r="E40" s="66">
        <f t="shared" si="12"/>
        <v>-885</v>
      </c>
      <c r="F40" s="66">
        <f t="shared" si="12"/>
        <v>0</v>
      </c>
      <c r="G40" s="66">
        <f t="shared" si="12"/>
        <v>0</v>
      </c>
      <c r="H40" s="66">
        <f t="shared" si="12"/>
        <v>3626</v>
      </c>
      <c r="I40" s="66">
        <f t="shared" si="12"/>
        <v>3219</v>
      </c>
      <c r="J40" s="66">
        <f t="shared" si="12"/>
        <v>13379</v>
      </c>
      <c r="K40" s="66">
        <f t="shared" si="12"/>
        <v>0</v>
      </c>
      <c r="L40" s="66">
        <f t="shared" si="12"/>
        <v>13379</v>
      </c>
      <c r="M40" s="66">
        <f t="shared" si="12"/>
        <v>0</v>
      </c>
      <c r="N40" s="88">
        <f t="shared" si="12"/>
        <v>16598</v>
      </c>
      <c r="O40" s="23"/>
    </row>
    <row r="41" spans="1:15" s="6" customFormat="1" ht="11.25" customHeight="1" thickBot="1">
      <c r="A41" s="75"/>
      <c r="B41" s="76" t="s">
        <v>140</v>
      </c>
      <c r="C41" s="77">
        <f>C39+C40</f>
        <v>7207</v>
      </c>
      <c r="D41" s="77">
        <f aca="true" t="shared" si="13" ref="D41:N41">D39+D40</f>
        <v>2784</v>
      </c>
      <c r="E41" s="77">
        <f t="shared" si="13"/>
        <v>29330</v>
      </c>
      <c r="F41" s="77">
        <f t="shared" si="13"/>
        <v>0</v>
      </c>
      <c r="G41" s="77">
        <f t="shared" si="13"/>
        <v>0</v>
      </c>
      <c r="H41" s="77">
        <f t="shared" si="13"/>
        <v>3626</v>
      </c>
      <c r="I41" s="77">
        <f t="shared" si="13"/>
        <v>42947</v>
      </c>
      <c r="J41" s="77">
        <f t="shared" si="13"/>
        <v>13379</v>
      </c>
      <c r="K41" s="77">
        <f t="shared" si="13"/>
        <v>246620</v>
      </c>
      <c r="L41" s="77">
        <f t="shared" si="13"/>
        <v>259999</v>
      </c>
      <c r="M41" s="77">
        <f t="shared" si="13"/>
        <v>3319</v>
      </c>
      <c r="N41" s="90">
        <f t="shared" si="13"/>
        <v>306265</v>
      </c>
      <c r="O41" s="23"/>
    </row>
    <row r="42" spans="1:15" ht="10.5" customHeight="1">
      <c r="A42" s="97" t="s">
        <v>39</v>
      </c>
      <c r="B42" s="98" t="s">
        <v>26</v>
      </c>
      <c r="C42" s="99"/>
      <c r="D42" s="99">
        <v>42</v>
      </c>
      <c r="E42" s="99"/>
      <c r="F42" s="99">
        <v>17335</v>
      </c>
      <c r="G42" s="99"/>
      <c r="H42" s="99"/>
      <c r="I42" s="99">
        <f>SUM(C42:H42)</f>
        <v>17377</v>
      </c>
      <c r="J42" s="99"/>
      <c r="K42" s="99"/>
      <c r="L42" s="99">
        <f>J42+K42</f>
        <v>0</v>
      </c>
      <c r="M42" s="99"/>
      <c r="N42" s="100">
        <f>I42+L42+M42</f>
        <v>17377</v>
      </c>
      <c r="O42" s="23"/>
    </row>
    <row r="43" spans="1:30" ht="10.5" customHeight="1" thickBot="1">
      <c r="A43" s="26" t="s">
        <v>40</v>
      </c>
      <c r="B43" s="8" t="s">
        <v>41</v>
      </c>
      <c r="C43" s="36"/>
      <c r="D43" s="36"/>
      <c r="E43" s="36"/>
      <c r="F43" s="36">
        <v>8102</v>
      </c>
      <c r="G43" s="36"/>
      <c r="H43" s="36"/>
      <c r="I43" s="36">
        <f>SUM(C43:H43)</f>
        <v>8102</v>
      </c>
      <c r="J43" s="36"/>
      <c r="K43" s="36"/>
      <c r="L43" s="36">
        <f>J43+K43</f>
        <v>0</v>
      </c>
      <c r="M43" s="36"/>
      <c r="N43" s="38">
        <f>I43+L43+M43</f>
        <v>8102</v>
      </c>
      <c r="O43" s="23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</row>
    <row r="44" spans="1:15" ht="10.5" customHeight="1" thickBot="1">
      <c r="A44" s="107" t="s">
        <v>42</v>
      </c>
      <c r="B44" s="108" t="s">
        <v>43</v>
      </c>
      <c r="C44" s="109">
        <v>1044</v>
      </c>
      <c r="D44" s="109">
        <v>361</v>
      </c>
      <c r="E44" s="109"/>
      <c r="F44" s="109"/>
      <c r="G44" s="109"/>
      <c r="H44" s="109"/>
      <c r="I44" s="109">
        <f>SUM(C44:H44)</f>
        <v>1405</v>
      </c>
      <c r="J44" s="109"/>
      <c r="K44" s="109"/>
      <c r="L44" s="109">
        <f>J44+K44</f>
        <v>0</v>
      </c>
      <c r="M44" s="109"/>
      <c r="N44" s="110">
        <f>I44+L44+M44</f>
        <v>1405</v>
      </c>
      <c r="O44" s="23"/>
    </row>
    <row r="45" spans="1:15" s="2" customFormat="1" ht="11.25" customHeight="1" thickBot="1">
      <c r="A45" s="11" t="s">
        <v>0</v>
      </c>
      <c r="B45" s="12" t="s">
        <v>3</v>
      </c>
      <c r="C45" s="173" t="s">
        <v>1</v>
      </c>
      <c r="D45" s="174"/>
      <c r="E45" s="174"/>
      <c r="F45" s="174"/>
      <c r="G45" s="174"/>
      <c r="H45" s="174"/>
      <c r="I45" s="174"/>
      <c r="J45" s="171"/>
      <c r="K45" s="174"/>
      <c r="L45" s="174"/>
      <c r="M45" s="12" t="s">
        <v>136</v>
      </c>
      <c r="N45" s="12" t="s">
        <v>2</v>
      </c>
      <c r="O45" s="24"/>
    </row>
    <row r="46" spans="1:15" s="2" customFormat="1" ht="11.25" customHeight="1">
      <c r="A46" s="13" t="s">
        <v>129</v>
      </c>
      <c r="B46" s="14" t="s">
        <v>4</v>
      </c>
      <c r="C46" s="12" t="s">
        <v>5</v>
      </c>
      <c r="D46" s="15" t="s">
        <v>134</v>
      </c>
      <c r="E46" s="12" t="s">
        <v>6</v>
      </c>
      <c r="F46" s="15" t="s">
        <v>7</v>
      </c>
      <c r="G46" s="12" t="s">
        <v>130</v>
      </c>
      <c r="H46" s="15" t="s">
        <v>133</v>
      </c>
      <c r="I46" s="11" t="s">
        <v>16</v>
      </c>
      <c r="J46" s="16" t="s">
        <v>131</v>
      </c>
      <c r="K46" s="15" t="s">
        <v>135</v>
      </c>
      <c r="L46" s="12" t="s">
        <v>138</v>
      </c>
      <c r="M46" s="14" t="s">
        <v>8</v>
      </c>
      <c r="N46" s="14" t="s">
        <v>14</v>
      </c>
      <c r="O46" s="24"/>
    </row>
    <row r="47" spans="1:16" s="2" customFormat="1" ht="11.25" customHeight="1" thickBot="1">
      <c r="A47" s="17"/>
      <c r="B47" s="18"/>
      <c r="C47" s="18" t="s">
        <v>9</v>
      </c>
      <c r="D47" s="19" t="s">
        <v>10</v>
      </c>
      <c r="E47" s="18" t="s">
        <v>8</v>
      </c>
      <c r="F47" s="19" t="s">
        <v>11</v>
      </c>
      <c r="G47" s="18" t="s">
        <v>12</v>
      </c>
      <c r="H47" s="19"/>
      <c r="I47" s="17" t="s">
        <v>17</v>
      </c>
      <c r="J47" s="20" t="s">
        <v>132</v>
      </c>
      <c r="K47" s="19" t="s">
        <v>8</v>
      </c>
      <c r="L47" s="18" t="s">
        <v>137</v>
      </c>
      <c r="M47" s="18" t="s">
        <v>137</v>
      </c>
      <c r="N47" s="18" t="s">
        <v>13</v>
      </c>
      <c r="O47" s="24"/>
      <c r="P47" s="5"/>
    </row>
    <row r="48" spans="1:31" s="102" customFormat="1" ht="11.25" customHeight="1">
      <c r="A48" s="97" t="s">
        <v>42</v>
      </c>
      <c r="B48" s="98" t="s">
        <v>44</v>
      </c>
      <c r="C48" s="99"/>
      <c r="D48" s="99"/>
      <c r="E48" s="99">
        <v>70</v>
      </c>
      <c r="F48" s="99">
        <v>237</v>
      </c>
      <c r="G48" s="99"/>
      <c r="H48" s="99"/>
      <c r="I48" s="99">
        <f>SUM(C48:H48)</f>
        <v>307</v>
      </c>
      <c r="J48" s="99"/>
      <c r="K48" s="99"/>
      <c r="L48" s="99">
        <f>J48+K48</f>
        <v>0</v>
      </c>
      <c r="M48" s="99">
        <v>889</v>
      </c>
      <c r="N48" s="100">
        <f t="shared" si="2"/>
        <v>1196</v>
      </c>
      <c r="O48" s="23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3"/>
    </row>
    <row r="49" spans="1:15" s="101" customFormat="1" ht="11.25" customHeight="1">
      <c r="A49" s="27"/>
      <c r="B49" s="9" t="s">
        <v>139</v>
      </c>
      <c r="C49" s="39"/>
      <c r="D49" s="39"/>
      <c r="E49" s="39"/>
      <c r="F49" s="39"/>
      <c r="G49" s="39"/>
      <c r="H49" s="39"/>
      <c r="I49" s="39">
        <f>SUM(C49:H49)</f>
        <v>0</v>
      </c>
      <c r="J49" s="39"/>
      <c r="K49" s="39"/>
      <c r="L49" s="39">
        <f>J49+K49</f>
        <v>0</v>
      </c>
      <c r="M49" s="39">
        <v>18</v>
      </c>
      <c r="N49" s="41">
        <f t="shared" si="2"/>
        <v>18</v>
      </c>
      <c r="O49" s="23"/>
    </row>
    <row r="50" spans="1:15" s="101" customFormat="1" ht="11.25" customHeight="1" thickBot="1">
      <c r="A50" s="54"/>
      <c r="B50" s="55" t="s">
        <v>151</v>
      </c>
      <c r="C50" s="56">
        <f>SUM(C48:C49)</f>
        <v>0</v>
      </c>
      <c r="D50" s="56">
        <f aca="true" t="shared" si="14" ref="D50:N50">SUM(D48:D49)</f>
        <v>0</v>
      </c>
      <c r="E50" s="56">
        <f t="shared" si="14"/>
        <v>70</v>
      </c>
      <c r="F50" s="56">
        <f t="shared" si="14"/>
        <v>237</v>
      </c>
      <c r="G50" s="56">
        <f t="shared" si="14"/>
        <v>0</v>
      </c>
      <c r="H50" s="56">
        <f t="shared" si="14"/>
        <v>0</v>
      </c>
      <c r="I50" s="56">
        <f t="shared" si="14"/>
        <v>307</v>
      </c>
      <c r="J50" s="56">
        <f t="shared" si="14"/>
        <v>0</v>
      </c>
      <c r="K50" s="56">
        <f t="shared" si="14"/>
        <v>0</v>
      </c>
      <c r="L50" s="56">
        <f t="shared" si="14"/>
        <v>0</v>
      </c>
      <c r="M50" s="56">
        <f t="shared" si="14"/>
        <v>907</v>
      </c>
      <c r="N50" s="57">
        <f t="shared" si="14"/>
        <v>1214</v>
      </c>
      <c r="O50" s="23"/>
    </row>
    <row r="51" spans="1:30" ht="11.25" customHeight="1">
      <c r="A51" s="26" t="s">
        <v>45</v>
      </c>
      <c r="B51" s="8" t="s">
        <v>46</v>
      </c>
      <c r="C51" s="36"/>
      <c r="D51" s="36"/>
      <c r="E51" s="36"/>
      <c r="F51" s="36"/>
      <c r="G51" s="36">
        <v>1015</v>
      </c>
      <c r="H51" s="36"/>
      <c r="I51" s="36">
        <f>SUM(C51:H51)</f>
        <v>1015</v>
      </c>
      <c r="J51" s="36"/>
      <c r="K51" s="36"/>
      <c r="L51" s="36">
        <f>J51+K51</f>
        <v>0</v>
      </c>
      <c r="M51" s="36"/>
      <c r="N51" s="38">
        <f t="shared" si="2"/>
        <v>1015</v>
      </c>
      <c r="O51" s="23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</row>
    <row r="52" spans="1:30" ht="11.25" customHeight="1">
      <c r="A52" s="27"/>
      <c r="B52" s="9" t="s">
        <v>139</v>
      </c>
      <c r="C52" s="39"/>
      <c r="D52" s="39"/>
      <c r="E52" s="39"/>
      <c r="F52" s="39"/>
      <c r="G52" s="39">
        <v>560</v>
      </c>
      <c r="H52" s="39"/>
      <c r="I52" s="39">
        <f>SUM(C52:H52)</f>
        <v>560</v>
      </c>
      <c r="J52" s="39"/>
      <c r="K52" s="39"/>
      <c r="L52" s="39">
        <f>J52+K52</f>
        <v>0</v>
      </c>
      <c r="M52" s="39"/>
      <c r="N52" s="41">
        <f t="shared" si="2"/>
        <v>560</v>
      </c>
      <c r="O52" s="23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</row>
    <row r="53" spans="1:15" s="101" customFormat="1" ht="11.25" customHeight="1" thickBot="1">
      <c r="A53" s="54"/>
      <c r="B53" s="55" t="s">
        <v>146</v>
      </c>
      <c r="C53" s="56">
        <f>SUM(C51:C52)</f>
        <v>0</v>
      </c>
      <c r="D53" s="56">
        <f aca="true" t="shared" si="15" ref="D53:N53">SUM(D51:D52)</f>
        <v>0</v>
      </c>
      <c r="E53" s="56">
        <f t="shared" si="15"/>
        <v>0</v>
      </c>
      <c r="F53" s="56">
        <f t="shared" si="15"/>
        <v>0</v>
      </c>
      <c r="G53" s="56">
        <f t="shared" si="15"/>
        <v>1575</v>
      </c>
      <c r="H53" s="56">
        <f t="shared" si="15"/>
        <v>0</v>
      </c>
      <c r="I53" s="56">
        <f t="shared" si="15"/>
        <v>1575</v>
      </c>
      <c r="J53" s="56">
        <f t="shared" si="15"/>
        <v>0</v>
      </c>
      <c r="K53" s="56">
        <f t="shared" si="15"/>
        <v>0</v>
      </c>
      <c r="L53" s="56">
        <f t="shared" si="15"/>
        <v>0</v>
      </c>
      <c r="M53" s="56">
        <f t="shared" si="15"/>
        <v>0</v>
      </c>
      <c r="N53" s="57">
        <f t="shared" si="15"/>
        <v>1575</v>
      </c>
      <c r="O53" s="23"/>
    </row>
    <row r="54" spans="1:30" s="6" customFormat="1" ht="11.25" customHeight="1">
      <c r="A54" s="72" t="s">
        <v>47</v>
      </c>
      <c r="B54" s="73" t="s">
        <v>48</v>
      </c>
      <c r="C54" s="74">
        <f aca="true" t="shared" si="16" ref="C54:N54">C42+C43+C44+C48+C51</f>
        <v>1044</v>
      </c>
      <c r="D54" s="74">
        <f t="shared" si="16"/>
        <v>403</v>
      </c>
      <c r="E54" s="74">
        <f t="shared" si="16"/>
        <v>70</v>
      </c>
      <c r="F54" s="74">
        <f t="shared" si="16"/>
        <v>25674</v>
      </c>
      <c r="G54" s="74">
        <f t="shared" si="16"/>
        <v>1015</v>
      </c>
      <c r="H54" s="74">
        <f t="shared" si="16"/>
        <v>0</v>
      </c>
      <c r="I54" s="74">
        <f t="shared" si="16"/>
        <v>28206</v>
      </c>
      <c r="J54" s="74">
        <f t="shared" si="16"/>
        <v>0</v>
      </c>
      <c r="K54" s="74">
        <f t="shared" si="16"/>
        <v>0</v>
      </c>
      <c r="L54" s="74">
        <f t="shared" si="16"/>
        <v>0</v>
      </c>
      <c r="M54" s="74">
        <f t="shared" si="16"/>
        <v>889</v>
      </c>
      <c r="N54" s="125">
        <f t="shared" si="16"/>
        <v>29095</v>
      </c>
      <c r="O54" s="23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</row>
    <row r="55" spans="1:15" s="6" customFormat="1" ht="11.25" customHeight="1">
      <c r="A55" s="64"/>
      <c r="B55" s="65" t="s">
        <v>139</v>
      </c>
      <c r="C55" s="66">
        <f>C49+C52</f>
        <v>0</v>
      </c>
      <c r="D55" s="66">
        <f aca="true" t="shared" si="17" ref="D55:N55">D49+D52</f>
        <v>0</v>
      </c>
      <c r="E55" s="66">
        <f t="shared" si="17"/>
        <v>0</v>
      </c>
      <c r="F55" s="66">
        <f t="shared" si="17"/>
        <v>0</v>
      </c>
      <c r="G55" s="66">
        <f t="shared" si="17"/>
        <v>560</v>
      </c>
      <c r="H55" s="66">
        <f t="shared" si="17"/>
        <v>0</v>
      </c>
      <c r="I55" s="66">
        <f t="shared" si="17"/>
        <v>560</v>
      </c>
      <c r="J55" s="66">
        <f t="shared" si="17"/>
        <v>0</v>
      </c>
      <c r="K55" s="66">
        <f t="shared" si="17"/>
        <v>0</v>
      </c>
      <c r="L55" s="66">
        <f t="shared" si="17"/>
        <v>0</v>
      </c>
      <c r="M55" s="66">
        <f t="shared" si="17"/>
        <v>18</v>
      </c>
      <c r="N55" s="88">
        <f t="shared" si="17"/>
        <v>578</v>
      </c>
      <c r="O55" s="23"/>
    </row>
    <row r="56" spans="1:15" s="6" customFormat="1" ht="11.25" customHeight="1" thickBot="1">
      <c r="A56" s="75"/>
      <c r="B56" s="76" t="s">
        <v>140</v>
      </c>
      <c r="C56" s="77">
        <f>SUM(C54:C55)</f>
        <v>1044</v>
      </c>
      <c r="D56" s="77">
        <f aca="true" t="shared" si="18" ref="D56:N56">SUM(D54:D55)</f>
        <v>403</v>
      </c>
      <c r="E56" s="77">
        <f t="shared" si="18"/>
        <v>70</v>
      </c>
      <c r="F56" s="77">
        <f t="shared" si="18"/>
        <v>25674</v>
      </c>
      <c r="G56" s="77">
        <f t="shared" si="18"/>
        <v>1575</v>
      </c>
      <c r="H56" s="77">
        <f t="shared" si="18"/>
        <v>0</v>
      </c>
      <c r="I56" s="77">
        <f t="shared" si="18"/>
        <v>28766</v>
      </c>
      <c r="J56" s="77">
        <f t="shared" si="18"/>
        <v>0</v>
      </c>
      <c r="K56" s="77">
        <f t="shared" si="18"/>
        <v>0</v>
      </c>
      <c r="L56" s="77">
        <f t="shared" si="18"/>
        <v>0</v>
      </c>
      <c r="M56" s="77">
        <f t="shared" si="18"/>
        <v>907</v>
      </c>
      <c r="N56" s="90">
        <f t="shared" si="18"/>
        <v>29673</v>
      </c>
      <c r="O56" s="23"/>
    </row>
    <row r="57" spans="1:15" ht="11.25" customHeight="1" thickBot="1">
      <c r="A57" s="25" t="s">
        <v>49</v>
      </c>
      <c r="B57" s="7" t="s">
        <v>50</v>
      </c>
      <c r="C57" s="43"/>
      <c r="D57" s="43">
        <v>0</v>
      </c>
      <c r="E57" s="43">
        <v>410</v>
      </c>
      <c r="F57" s="43"/>
      <c r="G57" s="43"/>
      <c r="H57" s="43"/>
      <c r="I57" s="43">
        <f aca="true" t="shared" si="19" ref="I57:I64">SUM(C57:H57)</f>
        <v>410</v>
      </c>
      <c r="J57" s="43"/>
      <c r="K57" s="43"/>
      <c r="L57" s="43">
        <f aca="true" t="shared" si="20" ref="L57:L64">J57+K57</f>
        <v>0</v>
      </c>
      <c r="M57" s="43"/>
      <c r="N57" s="46">
        <f t="shared" si="2"/>
        <v>410</v>
      </c>
      <c r="O57" s="23"/>
    </row>
    <row r="58" spans="1:15" ht="11.25" customHeight="1" thickBot="1">
      <c r="A58" s="97" t="s">
        <v>51</v>
      </c>
      <c r="B58" s="98" t="s">
        <v>52</v>
      </c>
      <c r="C58" s="99">
        <v>300</v>
      </c>
      <c r="D58" s="99">
        <v>87</v>
      </c>
      <c r="E58" s="99">
        <v>706</v>
      </c>
      <c r="F58" s="99"/>
      <c r="G58" s="99"/>
      <c r="H58" s="99"/>
      <c r="I58" s="99">
        <f t="shared" si="19"/>
        <v>1093</v>
      </c>
      <c r="J58" s="99"/>
      <c r="K58" s="99"/>
      <c r="L58" s="99">
        <f t="shared" si="20"/>
        <v>0</v>
      </c>
      <c r="M58" s="99">
        <v>170</v>
      </c>
      <c r="N58" s="100">
        <f t="shared" si="2"/>
        <v>1263</v>
      </c>
      <c r="O58" s="23"/>
    </row>
    <row r="59" spans="1:15" s="6" customFormat="1" ht="11.25" customHeight="1" thickBot="1">
      <c r="A59" s="155" t="s">
        <v>53</v>
      </c>
      <c r="B59" s="156" t="s">
        <v>54</v>
      </c>
      <c r="C59" s="157">
        <f aca="true" t="shared" si="21" ref="C59:H59">SUM(C57:C58)</f>
        <v>300</v>
      </c>
      <c r="D59" s="157">
        <f t="shared" si="21"/>
        <v>87</v>
      </c>
      <c r="E59" s="157">
        <f t="shared" si="21"/>
        <v>1116</v>
      </c>
      <c r="F59" s="157">
        <f t="shared" si="21"/>
        <v>0</v>
      </c>
      <c r="G59" s="157">
        <f t="shared" si="21"/>
        <v>0</v>
      </c>
      <c r="H59" s="157">
        <f t="shared" si="21"/>
        <v>0</v>
      </c>
      <c r="I59" s="157">
        <f t="shared" si="19"/>
        <v>1503</v>
      </c>
      <c r="J59" s="157">
        <f>SUM(J57:J58)</f>
        <v>0</v>
      </c>
      <c r="K59" s="157">
        <f>SUM(K57:K58)</f>
        <v>0</v>
      </c>
      <c r="L59" s="109">
        <f t="shared" si="20"/>
        <v>0</v>
      </c>
      <c r="M59" s="157">
        <f>SUM(M57:M58)</f>
        <v>170</v>
      </c>
      <c r="N59" s="158">
        <f t="shared" si="2"/>
        <v>1673</v>
      </c>
      <c r="O59" s="23"/>
    </row>
    <row r="60" spans="1:15" ht="11.25" customHeight="1">
      <c r="A60" s="26" t="s">
        <v>55</v>
      </c>
      <c r="B60" s="8" t="s">
        <v>56</v>
      </c>
      <c r="C60" s="36"/>
      <c r="D60" s="36"/>
      <c r="E60" s="36">
        <v>256</v>
      </c>
      <c r="F60" s="36"/>
      <c r="G60" s="36"/>
      <c r="H60" s="36"/>
      <c r="I60" s="36">
        <f t="shared" si="19"/>
        <v>256</v>
      </c>
      <c r="J60" s="36"/>
      <c r="K60" s="36"/>
      <c r="L60" s="36">
        <f t="shared" si="20"/>
        <v>0</v>
      </c>
      <c r="M60" s="36">
        <v>2503</v>
      </c>
      <c r="N60" s="38">
        <f t="shared" si="2"/>
        <v>2759</v>
      </c>
      <c r="O60" s="23"/>
    </row>
    <row r="61" spans="1:15" ht="11.25" customHeight="1">
      <c r="A61" s="26"/>
      <c r="B61" s="8" t="s">
        <v>139</v>
      </c>
      <c r="C61" s="36"/>
      <c r="D61" s="36"/>
      <c r="E61" s="36">
        <v>-151</v>
      </c>
      <c r="F61" s="36"/>
      <c r="G61" s="36"/>
      <c r="H61" s="36"/>
      <c r="I61" s="36">
        <f t="shared" si="19"/>
        <v>-151</v>
      </c>
      <c r="J61" s="36"/>
      <c r="K61" s="36"/>
      <c r="L61" s="36">
        <f t="shared" si="20"/>
        <v>0</v>
      </c>
      <c r="M61" s="36">
        <v>38</v>
      </c>
      <c r="N61" s="38">
        <f t="shared" si="2"/>
        <v>-113</v>
      </c>
      <c r="O61" s="23"/>
    </row>
    <row r="62" spans="1:15" ht="11.25" customHeight="1" thickBot="1">
      <c r="A62" s="26"/>
      <c r="B62" s="8" t="s">
        <v>161</v>
      </c>
      <c r="C62" s="36">
        <f>SUM(C60:C61)</f>
        <v>0</v>
      </c>
      <c r="D62" s="36">
        <f aca="true" t="shared" si="22" ref="D62:N62">SUM(D60:D61)</f>
        <v>0</v>
      </c>
      <c r="E62" s="36">
        <f t="shared" si="22"/>
        <v>105</v>
      </c>
      <c r="F62" s="36">
        <f t="shared" si="22"/>
        <v>0</v>
      </c>
      <c r="G62" s="36">
        <f t="shared" si="22"/>
        <v>0</v>
      </c>
      <c r="H62" s="36">
        <f t="shared" si="22"/>
        <v>0</v>
      </c>
      <c r="I62" s="36">
        <f t="shared" si="22"/>
        <v>105</v>
      </c>
      <c r="J62" s="36">
        <f t="shared" si="22"/>
        <v>0</v>
      </c>
      <c r="K62" s="36">
        <f t="shared" si="22"/>
        <v>0</v>
      </c>
      <c r="L62" s="36">
        <f t="shared" si="22"/>
        <v>0</v>
      </c>
      <c r="M62" s="36">
        <f t="shared" si="22"/>
        <v>2541</v>
      </c>
      <c r="N62" s="38">
        <f t="shared" si="22"/>
        <v>2646</v>
      </c>
      <c r="O62" s="23"/>
    </row>
    <row r="63" spans="1:15" ht="11.25" customHeight="1">
      <c r="A63" s="97" t="s">
        <v>57</v>
      </c>
      <c r="B63" s="98" t="s">
        <v>58</v>
      </c>
      <c r="C63" s="99"/>
      <c r="D63" s="99"/>
      <c r="E63" s="99">
        <v>14377</v>
      </c>
      <c r="F63" s="99"/>
      <c r="G63" s="99"/>
      <c r="H63" s="99"/>
      <c r="I63" s="99">
        <f t="shared" si="19"/>
        <v>14377</v>
      </c>
      <c r="J63" s="99"/>
      <c r="K63" s="99">
        <v>76650</v>
      </c>
      <c r="L63" s="99">
        <f t="shared" si="20"/>
        <v>76650</v>
      </c>
      <c r="M63" s="99">
        <v>1224</v>
      </c>
      <c r="N63" s="100">
        <f t="shared" si="2"/>
        <v>92251</v>
      </c>
      <c r="O63" s="23"/>
    </row>
    <row r="64" spans="1:15" ht="11.25" customHeight="1" thickBot="1">
      <c r="A64" s="26" t="s">
        <v>59</v>
      </c>
      <c r="B64" s="8" t="s">
        <v>61</v>
      </c>
      <c r="C64" s="36">
        <v>1280</v>
      </c>
      <c r="D64" s="36">
        <v>515</v>
      </c>
      <c r="E64" s="36">
        <v>6524</v>
      </c>
      <c r="F64" s="36"/>
      <c r="G64" s="36"/>
      <c r="H64" s="36"/>
      <c r="I64" s="36">
        <f t="shared" si="19"/>
        <v>8319</v>
      </c>
      <c r="J64" s="36"/>
      <c r="K64" s="36">
        <v>500</v>
      </c>
      <c r="L64" s="36">
        <f t="shared" si="20"/>
        <v>500</v>
      </c>
      <c r="M64" s="36">
        <v>859</v>
      </c>
      <c r="N64" s="38">
        <f t="shared" si="2"/>
        <v>9678</v>
      </c>
      <c r="O64" s="23"/>
    </row>
    <row r="65" spans="1:15" ht="11.25" customHeight="1">
      <c r="A65" s="97" t="s">
        <v>62</v>
      </c>
      <c r="B65" s="98" t="s">
        <v>63</v>
      </c>
      <c r="C65" s="99"/>
      <c r="D65" s="99"/>
      <c r="E65" s="99"/>
      <c r="F65" s="99"/>
      <c r="G65" s="99">
        <v>578</v>
      </c>
      <c r="H65" s="99"/>
      <c r="I65" s="99">
        <f>SUM(C65:H65)</f>
        <v>578</v>
      </c>
      <c r="J65" s="99"/>
      <c r="K65" s="99">
        <v>162</v>
      </c>
      <c r="L65" s="99">
        <f>J65+K65</f>
        <v>162</v>
      </c>
      <c r="M65" s="99"/>
      <c r="N65" s="100">
        <f>I65+L65+M65</f>
        <v>740</v>
      </c>
      <c r="O65" s="23"/>
    </row>
    <row r="66" spans="1:15" ht="11.25" customHeight="1" thickBot="1">
      <c r="A66" s="25" t="s">
        <v>153</v>
      </c>
      <c r="B66" s="7" t="s">
        <v>156</v>
      </c>
      <c r="C66" s="43"/>
      <c r="D66" s="43"/>
      <c r="E66" s="43">
        <v>500</v>
      </c>
      <c r="F66" s="43"/>
      <c r="G66" s="43">
        <v>3000</v>
      </c>
      <c r="H66" s="43"/>
      <c r="I66" s="43">
        <f>SUM(C66:H66)</f>
        <v>3500</v>
      </c>
      <c r="J66" s="43"/>
      <c r="K66" s="43"/>
      <c r="L66" s="43">
        <f>J66+K66</f>
        <v>0</v>
      </c>
      <c r="M66" s="43"/>
      <c r="N66" s="46">
        <f t="shared" si="2"/>
        <v>3500</v>
      </c>
      <c r="O66" s="23"/>
    </row>
    <row r="67" spans="1:15" ht="11.25" customHeight="1" thickBot="1">
      <c r="A67" s="97" t="s">
        <v>155</v>
      </c>
      <c r="B67" s="98" t="s">
        <v>154</v>
      </c>
      <c r="C67" s="99">
        <v>400</v>
      </c>
      <c r="D67" s="99">
        <v>128</v>
      </c>
      <c r="E67" s="99">
        <v>625</v>
      </c>
      <c r="F67" s="99"/>
      <c r="G67" s="99">
        <v>1201</v>
      </c>
      <c r="H67" s="99"/>
      <c r="I67" s="99">
        <f>SUM(C67:H67)</f>
        <v>2354</v>
      </c>
      <c r="J67" s="99"/>
      <c r="K67" s="99"/>
      <c r="L67" s="99">
        <f>J67+K67</f>
        <v>0</v>
      </c>
      <c r="M67" s="99">
        <v>207</v>
      </c>
      <c r="N67" s="100">
        <f t="shared" si="2"/>
        <v>2561</v>
      </c>
      <c r="O67" s="23"/>
    </row>
    <row r="68" spans="1:15" ht="11.25" customHeight="1" thickBot="1">
      <c r="A68" s="107" t="s">
        <v>64</v>
      </c>
      <c r="B68" s="108" t="s">
        <v>65</v>
      </c>
      <c r="C68" s="109"/>
      <c r="D68" s="109"/>
      <c r="E68" s="109">
        <v>63</v>
      </c>
      <c r="F68" s="109"/>
      <c r="G68" s="109"/>
      <c r="H68" s="109"/>
      <c r="I68" s="109">
        <f>SUM(C68:H68)</f>
        <v>63</v>
      </c>
      <c r="J68" s="109"/>
      <c r="K68" s="109">
        <v>250</v>
      </c>
      <c r="L68" s="109">
        <f>J68+K68</f>
        <v>250</v>
      </c>
      <c r="M68" s="109"/>
      <c r="N68" s="110">
        <f t="shared" si="2"/>
        <v>313</v>
      </c>
      <c r="O68" s="23"/>
    </row>
    <row r="69" spans="1:15" ht="11.25" customHeight="1" thickBot="1">
      <c r="A69" s="107" t="s">
        <v>147</v>
      </c>
      <c r="B69" s="108" t="s">
        <v>149</v>
      </c>
      <c r="C69" s="109"/>
      <c r="D69" s="109"/>
      <c r="E69" s="109">
        <v>6334</v>
      </c>
      <c r="F69" s="109"/>
      <c r="G69" s="109"/>
      <c r="H69" s="109"/>
      <c r="I69" s="109">
        <f>SUM(C69:H69)</f>
        <v>6334</v>
      </c>
      <c r="J69" s="109"/>
      <c r="K69" s="109"/>
      <c r="L69" s="128">
        <f>SUM(J69:K69)</f>
        <v>0</v>
      </c>
      <c r="M69" s="109"/>
      <c r="N69" s="110">
        <f>I69+L69</f>
        <v>6334</v>
      </c>
      <c r="O69" s="23"/>
    </row>
    <row r="70" spans="1:15" s="3" customFormat="1" ht="11.25" customHeight="1">
      <c r="A70" s="82" t="s">
        <v>66</v>
      </c>
      <c r="B70" s="127" t="s">
        <v>67</v>
      </c>
      <c r="C70" s="47">
        <f aca="true" t="shared" si="23" ref="C70:N70">C60+C63+C64+C65+C66+C67+C68+C69</f>
        <v>1680</v>
      </c>
      <c r="D70" s="47">
        <f t="shared" si="23"/>
        <v>643</v>
      </c>
      <c r="E70" s="47">
        <f t="shared" si="23"/>
        <v>28679</v>
      </c>
      <c r="F70" s="47">
        <f t="shared" si="23"/>
        <v>0</v>
      </c>
      <c r="G70" s="47">
        <f t="shared" si="23"/>
        <v>4779</v>
      </c>
      <c r="H70" s="47">
        <f t="shared" si="23"/>
        <v>0</v>
      </c>
      <c r="I70" s="47">
        <f t="shared" si="23"/>
        <v>35781</v>
      </c>
      <c r="J70" s="47">
        <f t="shared" si="23"/>
        <v>0</v>
      </c>
      <c r="K70" s="47">
        <f t="shared" si="23"/>
        <v>77562</v>
      </c>
      <c r="L70" s="47">
        <f t="shared" si="23"/>
        <v>77562</v>
      </c>
      <c r="M70" s="47">
        <f t="shared" si="23"/>
        <v>4793</v>
      </c>
      <c r="N70" s="71">
        <f t="shared" si="23"/>
        <v>118136</v>
      </c>
      <c r="O70" s="23"/>
    </row>
    <row r="71" spans="1:15" s="3" customFormat="1" ht="11.25" customHeight="1">
      <c r="A71" s="83"/>
      <c r="B71" s="81" t="s">
        <v>144</v>
      </c>
      <c r="C71" s="67">
        <f>C61</f>
        <v>0</v>
      </c>
      <c r="D71" s="67">
        <f aca="true" t="shared" si="24" ref="D71:N71">D61</f>
        <v>0</v>
      </c>
      <c r="E71" s="67">
        <f t="shared" si="24"/>
        <v>-151</v>
      </c>
      <c r="F71" s="67">
        <f t="shared" si="24"/>
        <v>0</v>
      </c>
      <c r="G71" s="67">
        <f t="shared" si="24"/>
        <v>0</v>
      </c>
      <c r="H71" s="67">
        <f t="shared" si="24"/>
        <v>0</v>
      </c>
      <c r="I71" s="67">
        <f t="shared" si="24"/>
        <v>-151</v>
      </c>
      <c r="J71" s="67">
        <f t="shared" si="24"/>
        <v>0</v>
      </c>
      <c r="K71" s="67">
        <f t="shared" si="24"/>
        <v>0</v>
      </c>
      <c r="L71" s="67">
        <f t="shared" si="24"/>
        <v>0</v>
      </c>
      <c r="M71" s="67">
        <f t="shared" si="24"/>
        <v>38</v>
      </c>
      <c r="N71" s="68">
        <f t="shared" si="24"/>
        <v>-113</v>
      </c>
      <c r="O71" s="126"/>
    </row>
    <row r="72" spans="1:15" s="3" customFormat="1" ht="11.25" customHeight="1" thickBot="1">
      <c r="A72" s="82"/>
      <c r="B72" s="127" t="s">
        <v>140</v>
      </c>
      <c r="C72" s="47">
        <f>C70+C71</f>
        <v>1680</v>
      </c>
      <c r="D72" s="47">
        <f aca="true" t="shared" si="25" ref="D72:N72">D70+D71</f>
        <v>643</v>
      </c>
      <c r="E72" s="47">
        <f t="shared" si="25"/>
        <v>28528</v>
      </c>
      <c r="F72" s="47">
        <f t="shared" si="25"/>
        <v>0</v>
      </c>
      <c r="G72" s="47">
        <f t="shared" si="25"/>
        <v>4779</v>
      </c>
      <c r="H72" s="47">
        <f t="shared" si="25"/>
        <v>0</v>
      </c>
      <c r="I72" s="47">
        <f t="shared" si="25"/>
        <v>35630</v>
      </c>
      <c r="J72" s="47">
        <f t="shared" si="25"/>
        <v>0</v>
      </c>
      <c r="K72" s="47">
        <f t="shared" si="25"/>
        <v>77562</v>
      </c>
      <c r="L72" s="47">
        <f t="shared" si="25"/>
        <v>77562</v>
      </c>
      <c r="M72" s="47">
        <f t="shared" si="25"/>
        <v>4831</v>
      </c>
      <c r="N72" s="71">
        <f t="shared" si="25"/>
        <v>118023</v>
      </c>
      <c r="O72" s="23"/>
    </row>
    <row r="73" spans="1:15" ht="11.25" customHeight="1" thickBot="1">
      <c r="A73" s="97" t="s">
        <v>69</v>
      </c>
      <c r="B73" s="98" t="s">
        <v>70</v>
      </c>
      <c r="C73" s="99">
        <v>5179</v>
      </c>
      <c r="D73" s="99">
        <v>1769</v>
      </c>
      <c r="E73" s="99">
        <v>1176</v>
      </c>
      <c r="F73" s="99"/>
      <c r="G73" s="99"/>
      <c r="H73" s="99"/>
      <c r="I73" s="99">
        <f>SUM(C73:H73)</f>
        <v>8124</v>
      </c>
      <c r="J73" s="99"/>
      <c r="K73" s="99"/>
      <c r="L73" s="99">
        <f>J73+K73</f>
        <v>0</v>
      </c>
      <c r="M73" s="99"/>
      <c r="N73" s="100">
        <f>I73+L73+M73</f>
        <v>8124</v>
      </c>
      <c r="O73" s="22"/>
    </row>
    <row r="74" spans="1:15" ht="11.25" customHeight="1" thickBot="1">
      <c r="A74" s="151" t="s">
        <v>71</v>
      </c>
      <c r="B74" s="152" t="s">
        <v>72</v>
      </c>
      <c r="C74" s="58">
        <v>1086</v>
      </c>
      <c r="D74" s="58">
        <v>375</v>
      </c>
      <c r="E74" s="58">
        <v>822</v>
      </c>
      <c r="F74" s="58"/>
      <c r="G74" s="58"/>
      <c r="H74" s="58"/>
      <c r="I74" s="58">
        <f>SUM(C74:H74)</f>
        <v>2283</v>
      </c>
      <c r="J74" s="58"/>
      <c r="K74" s="58"/>
      <c r="L74" s="58">
        <f>J74+K74</f>
        <v>0</v>
      </c>
      <c r="M74" s="58"/>
      <c r="N74" s="153">
        <f>I74+L74+M74</f>
        <v>2283</v>
      </c>
      <c r="O74" s="22"/>
    </row>
    <row r="75" spans="1:15" ht="11.25" customHeight="1">
      <c r="A75" s="97" t="s">
        <v>73</v>
      </c>
      <c r="B75" s="98" t="s">
        <v>74</v>
      </c>
      <c r="C75" s="99">
        <v>7403</v>
      </c>
      <c r="D75" s="99">
        <v>2515</v>
      </c>
      <c r="E75" s="99">
        <v>14578</v>
      </c>
      <c r="F75" s="99"/>
      <c r="G75" s="99"/>
      <c r="H75" s="99"/>
      <c r="I75" s="99">
        <f>SUM(C75:H75)</f>
        <v>24496</v>
      </c>
      <c r="J75" s="99"/>
      <c r="K75" s="99"/>
      <c r="L75" s="99">
        <f>SUM(J75:K75)</f>
        <v>0</v>
      </c>
      <c r="M75" s="99"/>
      <c r="N75" s="100">
        <f>I75+L76+M75</f>
        <v>24496</v>
      </c>
      <c r="O75" s="22"/>
    </row>
    <row r="76" spans="1:15" ht="11.25" customHeight="1">
      <c r="A76" s="27"/>
      <c r="B76" s="9" t="s">
        <v>139</v>
      </c>
      <c r="C76" s="39"/>
      <c r="D76" s="39"/>
      <c r="E76" s="39">
        <v>450</v>
      </c>
      <c r="F76" s="39"/>
      <c r="G76" s="39"/>
      <c r="H76" s="39"/>
      <c r="I76" s="39">
        <f>SUM(C76:H76)</f>
        <v>450</v>
      </c>
      <c r="J76" s="39"/>
      <c r="K76" s="39"/>
      <c r="L76" s="39">
        <f>SUM(J76:K76)</f>
        <v>0</v>
      </c>
      <c r="M76" s="39"/>
      <c r="N76" s="41">
        <f>I76+L77+M76</f>
        <v>450</v>
      </c>
      <c r="O76" s="22"/>
    </row>
    <row r="77" spans="1:15" ht="11.25" customHeight="1" thickBot="1">
      <c r="A77" s="54"/>
      <c r="B77" s="55" t="s">
        <v>146</v>
      </c>
      <c r="C77" s="56">
        <f>SUM(C75:C76)</f>
        <v>7403</v>
      </c>
      <c r="D77" s="56">
        <f aca="true" t="shared" si="26" ref="D77:N77">SUM(D75:D76)</f>
        <v>2515</v>
      </c>
      <c r="E77" s="56">
        <f t="shared" si="26"/>
        <v>15028</v>
      </c>
      <c r="F77" s="56">
        <f t="shared" si="26"/>
        <v>0</v>
      </c>
      <c r="G77" s="56">
        <f t="shared" si="26"/>
        <v>0</v>
      </c>
      <c r="H77" s="56">
        <f t="shared" si="26"/>
        <v>0</v>
      </c>
      <c r="I77" s="56">
        <f t="shared" si="26"/>
        <v>24946</v>
      </c>
      <c r="J77" s="56">
        <f t="shared" si="26"/>
        <v>0</v>
      </c>
      <c r="K77" s="56">
        <f t="shared" si="26"/>
        <v>0</v>
      </c>
      <c r="L77" s="56">
        <f t="shared" si="26"/>
        <v>0</v>
      </c>
      <c r="M77" s="56">
        <f t="shared" si="26"/>
        <v>0</v>
      </c>
      <c r="N77" s="57">
        <f t="shared" si="26"/>
        <v>24946</v>
      </c>
      <c r="O77" s="22"/>
    </row>
    <row r="78" spans="1:15" s="3" customFormat="1" ht="11.25" customHeight="1">
      <c r="A78" s="129" t="s">
        <v>75</v>
      </c>
      <c r="B78" s="130" t="s">
        <v>76</v>
      </c>
      <c r="C78" s="131">
        <f aca="true" t="shared" si="27" ref="C78:N78">C73+C74+C75</f>
        <v>13668</v>
      </c>
      <c r="D78" s="131">
        <f t="shared" si="27"/>
        <v>4659</v>
      </c>
      <c r="E78" s="131">
        <f t="shared" si="27"/>
        <v>16576</v>
      </c>
      <c r="F78" s="131">
        <f t="shared" si="27"/>
        <v>0</v>
      </c>
      <c r="G78" s="131">
        <f t="shared" si="27"/>
        <v>0</v>
      </c>
      <c r="H78" s="131">
        <f t="shared" si="27"/>
        <v>0</v>
      </c>
      <c r="I78" s="131">
        <f t="shared" si="27"/>
        <v>34903</v>
      </c>
      <c r="J78" s="131">
        <f t="shared" si="27"/>
        <v>0</v>
      </c>
      <c r="K78" s="131">
        <f t="shared" si="27"/>
        <v>0</v>
      </c>
      <c r="L78" s="131">
        <f t="shared" si="27"/>
        <v>0</v>
      </c>
      <c r="M78" s="131">
        <f t="shared" si="27"/>
        <v>0</v>
      </c>
      <c r="N78" s="132">
        <f t="shared" si="27"/>
        <v>34903</v>
      </c>
      <c r="O78" s="45"/>
    </row>
    <row r="79" spans="1:15" s="3" customFormat="1" ht="11.25" customHeight="1">
      <c r="A79" s="83"/>
      <c r="B79" s="81" t="s">
        <v>139</v>
      </c>
      <c r="C79" s="67">
        <f>C76</f>
        <v>0</v>
      </c>
      <c r="D79" s="67">
        <f aca="true" t="shared" si="28" ref="D79:N79">D76</f>
        <v>0</v>
      </c>
      <c r="E79" s="67">
        <f t="shared" si="28"/>
        <v>450</v>
      </c>
      <c r="F79" s="67">
        <f t="shared" si="28"/>
        <v>0</v>
      </c>
      <c r="G79" s="67">
        <f t="shared" si="28"/>
        <v>0</v>
      </c>
      <c r="H79" s="67">
        <f t="shared" si="28"/>
        <v>0</v>
      </c>
      <c r="I79" s="67">
        <f t="shared" si="28"/>
        <v>450</v>
      </c>
      <c r="J79" s="67">
        <f t="shared" si="28"/>
        <v>0</v>
      </c>
      <c r="K79" s="67">
        <f t="shared" si="28"/>
        <v>0</v>
      </c>
      <c r="L79" s="67">
        <f t="shared" si="28"/>
        <v>0</v>
      </c>
      <c r="M79" s="67">
        <f t="shared" si="28"/>
        <v>0</v>
      </c>
      <c r="N79" s="68">
        <f t="shared" si="28"/>
        <v>450</v>
      </c>
      <c r="O79" s="126"/>
    </row>
    <row r="80" spans="1:15" s="3" customFormat="1" ht="11.25" customHeight="1" thickBot="1">
      <c r="A80" s="138"/>
      <c r="B80" s="139" t="s">
        <v>146</v>
      </c>
      <c r="C80" s="140">
        <f>SUM(C78:C79)</f>
        <v>13668</v>
      </c>
      <c r="D80" s="140">
        <f aca="true" t="shared" si="29" ref="D80:N80">SUM(D78:D79)</f>
        <v>4659</v>
      </c>
      <c r="E80" s="140">
        <f t="shared" si="29"/>
        <v>17026</v>
      </c>
      <c r="F80" s="140">
        <f t="shared" si="29"/>
        <v>0</v>
      </c>
      <c r="G80" s="140">
        <f t="shared" si="29"/>
        <v>0</v>
      </c>
      <c r="H80" s="140">
        <f t="shared" si="29"/>
        <v>0</v>
      </c>
      <c r="I80" s="140">
        <f t="shared" si="29"/>
        <v>35353</v>
      </c>
      <c r="J80" s="140">
        <f t="shared" si="29"/>
        <v>0</v>
      </c>
      <c r="K80" s="140">
        <f t="shared" si="29"/>
        <v>0</v>
      </c>
      <c r="L80" s="140">
        <f t="shared" si="29"/>
        <v>0</v>
      </c>
      <c r="M80" s="140">
        <f t="shared" si="29"/>
        <v>0</v>
      </c>
      <c r="N80" s="141">
        <f t="shared" si="29"/>
        <v>35353</v>
      </c>
      <c r="O80" s="45"/>
    </row>
    <row r="81" spans="1:15" ht="11.25" customHeight="1">
      <c r="A81" s="97" t="s">
        <v>77</v>
      </c>
      <c r="B81" s="98" t="s">
        <v>78</v>
      </c>
      <c r="C81" s="99">
        <v>10</v>
      </c>
      <c r="D81" s="99"/>
      <c r="E81" s="99">
        <v>857</v>
      </c>
      <c r="F81" s="99"/>
      <c r="G81" s="99">
        <v>200</v>
      </c>
      <c r="H81" s="99">
        <v>40</v>
      </c>
      <c r="I81" s="99">
        <f>SUM(C81:H81)</f>
        <v>1107</v>
      </c>
      <c r="J81" s="99"/>
      <c r="K81" s="99"/>
      <c r="L81" s="99">
        <f>J81+K81</f>
        <v>0</v>
      </c>
      <c r="M81" s="99"/>
      <c r="N81" s="100">
        <f>I81+L81+M81</f>
        <v>1107</v>
      </c>
      <c r="O81" s="22"/>
    </row>
    <row r="82" spans="1:15" ht="11.25" customHeight="1">
      <c r="A82" s="27"/>
      <c r="B82" s="9" t="s">
        <v>139</v>
      </c>
      <c r="C82" s="39"/>
      <c r="D82" s="39"/>
      <c r="E82" s="39">
        <v>100</v>
      </c>
      <c r="F82" s="39"/>
      <c r="G82" s="39"/>
      <c r="H82" s="39"/>
      <c r="I82" s="39">
        <f>SUM(C82:H82)</f>
        <v>100</v>
      </c>
      <c r="J82" s="39"/>
      <c r="K82" s="39"/>
      <c r="L82" s="39">
        <f>J82+K82</f>
        <v>0</v>
      </c>
      <c r="M82" s="39"/>
      <c r="N82" s="41">
        <f>I82+L82+M82</f>
        <v>100</v>
      </c>
      <c r="O82" s="22"/>
    </row>
    <row r="83" spans="1:15" ht="11.25" customHeight="1" thickBot="1">
      <c r="A83" s="54"/>
      <c r="B83" s="55" t="s">
        <v>151</v>
      </c>
      <c r="C83" s="56">
        <f>SUM(C81:C82)</f>
        <v>10</v>
      </c>
      <c r="D83" s="56">
        <f aca="true" t="shared" si="30" ref="D83:N83">SUM(D81:D82)</f>
        <v>0</v>
      </c>
      <c r="E83" s="56">
        <f t="shared" si="30"/>
        <v>957</v>
      </c>
      <c r="F83" s="56">
        <f t="shared" si="30"/>
        <v>0</v>
      </c>
      <c r="G83" s="56">
        <f t="shared" si="30"/>
        <v>200</v>
      </c>
      <c r="H83" s="56">
        <f t="shared" si="30"/>
        <v>40</v>
      </c>
      <c r="I83" s="56">
        <f t="shared" si="30"/>
        <v>1207</v>
      </c>
      <c r="J83" s="56">
        <f t="shared" si="30"/>
        <v>0</v>
      </c>
      <c r="K83" s="56">
        <f t="shared" si="30"/>
        <v>0</v>
      </c>
      <c r="L83" s="56">
        <f t="shared" si="30"/>
        <v>0</v>
      </c>
      <c r="M83" s="56">
        <f t="shared" si="30"/>
        <v>0</v>
      </c>
      <c r="N83" s="57">
        <f t="shared" si="30"/>
        <v>1207</v>
      </c>
      <c r="O83" s="22"/>
    </row>
    <row r="84" spans="1:15" ht="11.25" customHeight="1" thickBot="1">
      <c r="A84" s="25" t="s">
        <v>79</v>
      </c>
      <c r="B84" s="7" t="s">
        <v>80</v>
      </c>
      <c r="C84" s="43"/>
      <c r="D84" s="43"/>
      <c r="E84" s="43">
        <v>216</v>
      </c>
      <c r="F84" s="43"/>
      <c r="G84" s="43">
        <v>498</v>
      </c>
      <c r="H84" s="43">
        <v>92</v>
      </c>
      <c r="I84" s="43">
        <f>SUM(C84:H84)</f>
        <v>806</v>
      </c>
      <c r="J84" s="43"/>
      <c r="K84" s="43"/>
      <c r="L84" s="43">
        <f>J84+K84</f>
        <v>0</v>
      </c>
      <c r="M84" s="43"/>
      <c r="N84" s="46">
        <f>I84+L84+M84</f>
        <v>806</v>
      </c>
      <c r="O84" s="22"/>
    </row>
    <row r="85" spans="1:15" s="3" customFormat="1" ht="11.25" customHeight="1">
      <c r="A85" s="129" t="s">
        <v>81</v>
      </c>
      <c r="B85" s="130" t="s">
        <v>82</v>
      </c>
      <c r="C85" s="131">
        <f>C81+C84</f>
        <v>10</v>
      </c>
      <c r="D85" s="131">
        <f aca="true" t="shared" si="31" ref="D85:N85">D81+D84</f>
        <v>0</v>
      </c>
      <c r="E85" s="131">
        <f t="shared" si="31"/>
        <v>1073</v>
      </c>
      <c r="F85" s="131">
        <f t="shared" si="31"/>
        <v>0</v>
      </c>
      <c r="G85" s="131">
        <f t="shared" si="31"/>
        <v>698</v>
      </c>
      <c r="H85" s="131">
        <f t="shared" si="31"/>
        <v>132</v>
      </c>
      <c r="I85" s="131">
        <f t="shared" si="31"/>
        <v>1913</v>
      </c>
      <c r="J85" s="131">
        <f t="shared" si="31"/>
        <v>0</v>
      </c>
      <c r="K85" s="131">
        <f t="shared" si="31"/>
        <v>0</v>
      </c>
      <c r="L85" s="131">
        <f t="shared" si="31"/>
        <v>0</v>
      </c>
      <c r="M85" s="131">
        <f t="shared" si="31"/>
        <v>0</v>
      </c>
      <c r="N85" s="132">
        <f t="shared" si="31"/>
        <v>1913</v>
      </c>
      <c r="O85" s="22"/>
    </row>
    <row r="86" spans="1:15" s="3" customFormat="1" ht="11.25" customHeight="1">
      <c r="A86" s="83"/>
      <c r="B86" s="81" t="s">
        <v>139</v>
      </c>
      <c r="C86" s="67">
        <f>C82</f>
        <v>0</v>
      </c>
      <c r="D86" s="67">
        <f aca="true" t="shared" si="32" ref="D86:N86">D82</f>
        <v>0</v>
      </c>
      <c r="E86" s="67">
        <f t="shared" si="32"/>
        <v>100</v>
      </c>
      <c r="F86" s="67">
        <f t="shared" si="32"/>
        <v>0</v>
      </c>
      <c r="G86" s="67">
        <f t="shared" si="32"/>
        <v>0</v>
      </c>
      <c r="H86" s="67">
        <f t="shared" si="32"/>
        <v>0</v>
      </c>
      <c r="I86" s="67">
        <f t="shared" si="32"/>
        <v>100</v>
      </c>
      <c r="J86" s="67">
        <f t="shared" si="32"/>
        <v>0</v>
      </c>
      <c r="K86" s="67">
        <f t="shared" si="32"/>
        <v>0</v>
      </c>
      <c r="L86" s="67">
        <f t="shared" si="32"/>
        <v>0</v>
      </c>
      <c r="M86" s="67">
        <f t="shared" si="32"/>
        <v>0</v>
      </c>
      <c r="N86" s="68">
        <f t="shared" si="32"/>
        <v>100</v>
      </c>
      <c r="O86" s="22"/>
    </row>
    <row r="87" spans="1:15" s="3" customFormat="1" ht="11.25" customHeight="1" thickBot="1">
      <c r="A87" s="92"/>
      <c r="B87" s="93" t="s">
        <v>152</v>
      </c>
      <c r="C87" s="78">
        <f>C83+C84</f>
        <v>10</v>
      </c>
      <c r="D87" s="78">
        <f aca="true" t="shared" si="33" ref="D87:N87">D83+D84</f>
        <v>0</v>
      </c>
      <c r="E87" s="78">
        <f t="shared" si="33"/>
        <v>1173</v>
      </c>
      <c r="F87" s="78">
        <f t="shared" si="33"/>
        <v>0</v>
      </c>
      <c r="G87" s="78">
        <f t="shared" si="33"/>
        <v>698</v>
      </c>
      <c r="H87" s="78">
        <f t="shared" si="33"/>
        <v>132</v>
      </c>
      <c r="I87" s="78">
        <f t="shared" si="33"/>
        <v>2013</v>
      </c>
      <c r="J87" s="78">
        <f t="shared" si="33"/>
        <v>0</v>
      </c>
      <c r="K87" s="78">
        <f t="shared" si="33"/>
        <v>0</v>
      </c>
      <c r="L87" s="78">
        <f t="shared" si="33"/>
        <v>0</v>
      </c>
      <c r="M87" s="78">
        <f t="shared" si="33"/>
        <v>0</v>
      </c>
      <c r="N87" s="79">
        <f t="shared" si="33"/>
        <v>2013</v>
      </c>
      <c r="O87" s="22"/>
    </row>
    <row r="88" spans="1:15" s="2" customFormat="1" ht="11.25" customHeight="1" thickBot="1">
      <c r="A88" s="11" t="s">
        <v>0</v>
      </c>
      <c r="B88" s="12" t="s">
        <v>3</v>
      </c>
      <c r="C88" s="173" t="s">
        <v>1</v>
      </c>
      <c r="D88" s="174"/>
      <c r="E88" s="174"/>
      <c r="F88" s="174"/>
      <c r="G88" s="174"/>
      <c r="H88" s="174"/>
      <c r="I88" s="174"/>
      <c r="J88" s="171"/>
      <c r="K88" s="174"/>
      <c r="L88" s="174"/>
      <c r="M88" s="12" t="s">
        <v>136</v>
      </c>
      <c r="N88" s="12" t="s">
        <v>2</v>
      </c>
      <c r="O88" s="24"/>
    </row>
    <row r="89" spans="1:15" s="2" customFormat="1" ht="11.25" customHeight="1">
      <c r="A89" s="13" t="s">
        <v>129</v>
      </c>
      <c r="B89" s="14" t="s">
        <v>4</v>
      </c>
      <c r="C89" s="12" t="s">
        <v>5</v>
      </c>
      <c r="D89" s="15" t="s">
        <v>134</v>
      </c>
      <c r="E89" s="12" t="s">
        <v>6</v>
      </c>
      <c r="F89" s="15" t="s">
        <v>7</v>
      </c>
      <c r="G89" s="12" t="s">
        <v>130</v>
      </c>
      <c r="H89" s="15" t="s">
        <v>133</v>
      </c>
      <c r="I89" s="11" t="s">
        <v>16</v>
      </c>
      <c r="J89" s="16" t="s">
        <v>131</v>
      </c>
      <c r="K89" s="15" t="s">
        <v>135</v>
      </c>
      <c r="L89" s="12" t="s">
        <v>138</v>
      </c>
      <c r="M89" s="14" t="s">
        <v>8</v>
      </c>
      <c r="N89" s="14" t="s">
        <v>14</v>
      </c>
      <c r="O89" s="24"/>
    </row>
    <row r="90" spans="1:16" s="2" customFormat="1" ht="11.25" customHeight="1" thickBot="1">
      <c r="A90" s="17"/>
      <c r="B90" s="18"/>
      <c r="C90" s="18" t="s">
        <v>9</v>
      </c>
      <c r="D90" s="19" t="s">
        <v>10</v>
      </c>
      <c r="E90" s="18" t="s">
        <v>8</v>
      </c>
      <c r="F90" s="19" t="s">
        <v>11</v>
      </c>
      <c r="G90" s="18" t="s">
        <v>12</v>
      </c>
      <c r="H90" s="19"/>
      <c r="I90" s="17" t="s">
        <v>17</v>
      </c>
      <c r="J90" s="20" t="s">
        <v>132</v>
      </c>
      <c r="K90" s="19" t="s">
        <v>8</v>
      </c>
      <c r="L90" s="18" t="s">
        <v>137</v>
      </c>
      <c r="M90" s="18" t="s">
        <v>137</v>
      </c>
      <c r="N90" s="18" t="s">
        <v>13</v>
      </c>
      <c r="O90" s="24"/>
      <c r="P90" s="5"/>
    </row>
    <row r="91" spans="1:15" s="30" customFormat="1" ht="10.5" customHeight="1">
      <c r="A91" s="32">
        <v>1</v>
      </c>
      <c r="B91" s="33" t="s">
        <v>83</v>
      </c>
      <c r="C91" s="48">
        <f aca="true" t="shared" si="34" ref="C91:N91">SUM(C7+C39+C54+C59+C70+C78+C85+C10)</f>
        <v>86412</v>
      </c>
      <c r="D91" s="48">
        <f t="shared" si="34"/>
        <v>28109</v>
      </c>
      <c r="E91" s="48">
        <f t="shared" si="34"/>
        <v>89758</v>
      </c>
      <c r="F91" s="48">
        <f t="shared" si="34"/>
        <v>25674</v>
      </c>
      <c r="G91" s="48">
        <f t="shared" si="34"/>
        <v>6826</v>
      </c>
      <c r="H91" s="48">
        <f t="shared" si="34"/>
        <v>132</v>
      </c>
      <c r="I91" s="48">
        <f t="shared" si="34"/>
        <v>236911</v>
      </c>
      <c r="J91" s="48">
        <f t="shared" si="34"/>
        <v>0</v>
      </c>
      <c r="K91" s="48">
        <f t="shared" si="34"/>
        <v>324745</v>
      </c>
      <c r="L91" s="48">
        <f t="shared" si="34"/>
        <v>324745</v>
      </c>
      <c r="M91" s="48">
        <f t="shared" si="34"/>
        <v>9171</v>
      </c>
      <c r="N91" s="135">
        <f t="shared" si="34"/>
        <v>570827</v>
      </c>
      <c r="O91" s="52"/>
    </row>
    <row r="92" spans="1:15" s="30" customFormat="1" ht="10.5" customHeight="1">
      <c r="A92" s="59"/>
      <c r="B92" s="60" t="s">
        <v>142</v>
      </c>
      <c r="C92" s="61">
        <f>C8+C40+C55+C71+C79+C86</f>
        <v>364</v>
      </c>
      <c r="D92" s="61">
        <f aca="true" t="shared" si="35" ref="D92:N92">D8+D40+D55+D71+D79+D86</f>
        <v>114</v>
      </c>
      <c r="E92" s="61">
        <f t="shared" si="35"/>
        <v>220</v>
      </c>
      <c r="F92" s="61">
        <f t="shared" si="35"/>
        <v>0</v>
      </c>
      <c r="G92" s="61">
        <f t="shared" si="35"/>
        <v>560</v>
      </c>
      <c r="H92" s="61">
        <f t="shared" si="35"/>
        <v>3626</v>
      </c>
      <c r="I92" s="61">
        <f t="shared" si="35"/>
        <v>4884</v>
      </c>
      <c r="J92" s="61">
        <f t="shared" si="35"/>
        <v>13379</v>
      </c>
      <c r="K92" s="61">
        <f t="shared" si="35"/>
        <v>-256</v>
      </c>
      <c r="L92" s="61">
        <f t="shared" si="35"/>
        <v>13123</v>
      </c>
      <c r="M92" s="61">
        <f t="shared" si="35"/>
        <v>56</v>
      </c>
      <c r="N92" s="94">
        <f t="shared" si="35"/>
        <v>18063</v>
      </c>
      <c r="O92" s="52"/>
    </row>
    <row r="93" spans="1:15" s="30" customFormat="1" ht="10.5" customHeight="1" thickBot="1">
      <c r="A93" s="84"/>
      <c r="B93" s="85" t="s">
        <v>143</v>
      </c>
      <c r="C93" s="86">
        <f>SUM(C91:C92)</f>
        <v>86776</v>
      </c>
      <c r="D93" s="86">
        <f aca="true" t="shared" si="36" ref="D93:N93">SUM(D91:D92)</f>
        <v>28223</v>
      </c>
      <c r="E93" s="86">
        <f t="shared" si="36"/>
        <v>89978</v>
      </c>
      <c r="F93" s="86">
        <f t="shared" si="36"/>
        <v>25674</v>
      </c>
      <c r="G93" s="86">
        <f t="shared" si="36"/>
        <v>7386</v>
      </c>
      <c r="H93" s="86">
        <f t="shared" si="36"/>
        <v>3758</v>
      </c>
      <c r="I93" s="86">
        <f t="shared" si="36"/>
        <v>241795</v>
      </c>
      <c r="J93" s="86">
        <f t="shared" si="36"/>
        <v>13379</v>
      </c>
      <c r="K93" s="86">
        <f t="shared" si="36"/>
        <v>324489</v>
      </c>
      <c r="L93" s="86">
        <f t="shared" si="36"/>
        <v>337868</v>
      </c>
      <c r="M93" s="86">
        <f t="shared" si="36"/>
        <v>9227</v>
      </c>
      <c r="N93" s="95">
        <f t="shared" si="36"/>
        <v>588890</v>
      </c>
      <c r="O93" s="52"/>
    </row>
    <row r="94" spans="1:15" ht="10.5" customHeight="1">
      <c r="A94" s="26" t="s">
        <v>84</v>
      </c>
      <c r="B94" s="8" t="s">
        <v>85</v>
      </c>
      <c r="C94" s="36">
        <v>24507</v>
      </c>
      <c r="D94" s="36">
        <v>8058</v>
      </c>
      <c r="E94" s="36">
        <v>1883</v>
      </c>
      <c r="F94" s="36"/>
      <c r="G94" s="36"/>
      <c r="H94" s="36"/>
      <c r="I94" s="36">
        <f>SUM(C94:H94)</f>
        <v>34448</v>
      </c>
      <c r="J94" s="36"/>
      <c r="K94" s="36"/>
      <c r="L94" s="36">
        <f>J94+K94</f>
        <v>0</v>
      </c>
      <c r="M94" s="36"/>
      <c r="N94" s="38">
        <f>I94+L94+M94</f>
        <v>34448</v>
      </c>
      <c r="O94" s="22"/>
    </row>
    <row r="95" spans="1:15" ht="10.5" customHeight="1">
      <c r="A95" s="26"/>
      <c r="B95" s="8" t="s">
        <v>139</v>
      </c>
      <c r="C95" s="36"/>
      <c r="D95" s="36"/>
      <c r="E95" s="36">
        <v>30</v>
      </c>
      <c r="F95" s="36"/>
      <c r="G95" s="36"/>
      <c r="H95" s="36"/>
      <c r="I95" s="36">
        <f>SUM(C95:H95)</f>
        <v>30</v>
      </c>
      <c r="J95" s="36"/>
      <c r="K95" s="36">
        <v>200</v>
      </c>
      <c r="L95" s="36">
        <f>J95+K95</f>
        <v>200</v>
      </c>
      <c r="M95" s="36"/>
      <c r="N95" s="38">
        <f>I95+L95+M95</f>
        <v>230</v>
      </c>
      <c r="O95" s="22"/>
    </row>
    <row r="96" spans="1:15" ht="10.5" customHeight="1" thickBot="1">
      <c r="A96" s="54"/>
      <c r="B96" s="55" t="s">
        <v>140</v>
      </c>
      <c r="C96" s="56">
        <f>SUM(C94:C95)</f>
        <v>24507</v>
      </c>
      <c r="D96" s="56">
        <f aca="true" t="shared" si="37" ref="D96:N96">SUM(D94:D95)</f>
        <v>8058</v>
      </c>
      <c r="E96" s="56">
        <f t="shared" si="37"/>
        <v>1913</v>
      </c>
      <c r="F96" s="56">
        <f t="shared" si="37"/>
        <v>0</v>
      </c>
      <c r="G96" s="56">
        <f t="shared" si="37"/>
        <v>0</v>
      </c>
      <c r="H96" s="56">
        <f t="shared" si="37"/>
        <v>0</v>
      </c>
      <c r="I96" s="56">
        <f t="shared" si="37"/>
        <v>34478</v>
      </c>
      <c r="J96" s="56">
        <f t="shared" si="37"/>
        <v>0</v>
      </c>
      <c r="K96" s="56">
        <f t="shared" si="37"/>
        <v>200</v>
      </c>
      <c r="L96" s="56">
        <f t="shared" si="37"/>
        <v>200</v>
      </c>
      <c r="M96" s="56">
        <f t="shared" si="37"/>
        <v>0</v>
      </c>
      <c r="N96" s="57">
        <f t="shared" si="37"/>
        <v>34678</v>
      </c>
      <c r="O96" s="22"/>
    </row>
    <row r="97" spans="1:15" ht="10.5" customHeight="1" thickBot="1">
      <c r="A97" s="25" t="s">
        <v>86</v>
      </c>
      <c r="B97" s="7" t="s">
        <v>87</v>
      </c>
      <c r="C97" s="43"/>
      <c r="D97" s="43"/>
      <c r="E97" s="43">
        <v>346</v>
      </c>
      <c r="F97" s="43"/>
      <c r="G97" s="43"/>
      <c r="H97" s="43"/>
      <c r="I97" s="43">
        <f>SUM(C97:H97)</f>
        <v>346</v>
      </c>
      <c r="J97" s="43"/>
      <c r="K97" s="43"/>
      <c r="L97" s="43">
        <f>J97+K97</f>
        <v>0</v>
      </c>
      <c r="M97" s="43"/>
      <c r="N97" s="46">
        <f>I97+L97+M97</f>
        <v>346</v>
      </c>
      <c r="O97" s="22"/>
    </row>
    <row r="98" spans="1:15" ht="10.5" customHeight="1">
      <c r="A98" s="97" t="s">
        <v>88</v>
      </c>
      <c r="B98" s="98" t="s">
        <v>89</v>
      </c>
      <c r="C98" s="99"/>
      <c r="D98" s="99"/>
      <c r="E98" s="99">
        <v>400</v>
      </c>
      <c r="F98" s="99"/>
      <c r="G98" s="99"/>
      <c r="H98" s="99"/>
      <c r="I98" s="99">
        <f>SUM(C98:H98)</f>
        <v>400</v>
      </c>
      <c r="J98" s="99"/>
      <c r="K98" s="99"/>
      <c r="L98" s="99">
        <f>J98+K98</f>
        <v>0</v>
      </c>
      <c r="M98" s="99">
        <v>8721</v>
      </c>
      <c r="N98" s="100">
        <f>I98+L98+M98</f>
        <v>9121</v>
      </c>
      <c r="O98" s="22"/>
    </row>
    <row r="99" spans="1:15" ht="10.5" customHeight="1">
      <c r="A99" s="27"/>
      <c r="B99" s="9" t="s">
        <v>139</v>
      </c>
      <c r="C99" s="39"/>
      <c r="D99" s="39"/>
      <c r="E99" s="39"/>
      <c r="F99" s="39"/>
      <c r="G99" s="39"/>
      <c r="H99" s="39"/>
      <c r="I99" s="39">
        <f>SUM(C99:H99)</f>
        <v>0</v>
      </c>
      <c r="J99" s="39"/>
      <c r="K99" s="39"/>
      <c r="L99" s="39">
        <f>J99+K99</f>
        <v>0</v>
      </c>
      <c r="M99" s="39">
        <v>171</v>
      </c>
      <c r="N99" s="41">
        <f>I99+L99+M99</f>
        <v>171</v>
      </c>
      <c r="O99" s="22"/>
    </row>
    <row r="100" spans="1:15" ht="10.5" customHeight="1" thickBot="1">
      <c r="A100" s="54"/>
      <c r="B100" s="55" t="s">
        <v>140</v>
      </c>
      <c r="C100" s="56">
        <f>SUM(C98:C99)</f>
        <v>0</v>
      </c>
      <c r="D100" s="56">
        <f aca="true" t="shared" si="38" ref="D100:N100">SUM(D98:D99)</f>
        <v>0</v>
      </c>
      <c r="E100" s="56">
        <f t="shared" si="38"/>
        <v>400</v>
      </c>
      <c r="F100" s="56">
        <f t="shared" si="38"/>
        <v>0</v>
      </c>
      <c r="G100" s="56">
        <f t="shared" si="38"/>
        <v>0</v>
      </c>
      <c r="H100" s="56">
        <f t="shared" si="38"/>
        <v>0</v>
      </c>
      <c r="I100" s="56">
        <f t="shared" si="38"/>
        <v>400</v>
      </c>
      <c r="J100" s="56">
        <f t="shared" si="38"/>
        <v>0</v>
      </c>
      <c r="K100" s="56">
        <f t="shared" si="38"/>
        <v>0</v>
      </c>
      <c r="L100" s="56">
        <f t="shared" si="38"/>
        <v>0</v>
      </c>
      <c r="M100" s="56">
        <f t="shared" si="38"/>
        <v>8892</v>
      </c>
      <c r="N100" s="57">
        <f t="shared" si="38"/>
        <v>9292</v>
      </c>
      <c r="O100" s="22"/>
    </row>
    <row r="101" spans="1:15" ht="10.5" customHeight="1">
      <c r="A101" s="26" t="s">
        <v>91</v>
      </c>
      <c r="B101" s="8" t="s">
        <v>90</v>
      </c>
      <c r="C101" s="36"/>
      <c r="D101" s="36"/>
      <c r="E101" s="36">
        <v>3045</v>
      </c>
      <c r="F101" s="36"/>
      <c r="G101" s="36"/>
      <c r="H101" s="36"/>
      <c r="I101" s="36">
        <f>SUM(C101:H101)</f>
        <v>3045</v>
      </c>
      <c r="J101" s="36"/>
      <c r="K101" s="36">
        <v>688</v>
      </c>
      <c r="L101" s="36">
        <f>J101+K101</f>
        <v>688</v>
      </c>
      <c r="M101" s="36">
        <v>1849</v>
      </c>
      <c r="N101" s="38">
        <f>I101+L101+M101</f>
        <v>5582</v>
      </c>
      <c r="O101" s="22"/>
    </row>
    <row r="102" spans="1:15" ht="10.5" customHeight="1">
      <c r="A102" s="27"/>
      <c r="B102" s="9" t="s">
        <v>139</v>
      </c>
      <c r="C102" s="39"/>
      <c r="D102" s="39"/>
      <c r="E102" s="39"/>
      <c r="F102" s="39"/>
      <c r="G102" s="39"/>
      <c r="H102" s="39"/>
      <c r="I102" s="39">
        <f>SUM(C102:H102)</f>
        <v>0</v>
      </c>
      <c r="J102" s="39"/>
      <c r="K102" s="39"/>
      <c r="L102" s="39">
        <f>J102+K102</f>
        <v>0</v>
      </c>
      <c r="M102" s="39"/>
      <c r="N102" s="41">
        <f>I102+L102+M102</f>
        <v>0</v>
      </c>
      <c r="O102" s="22"/>
    </row>
    <row r="103" spans="1:15" ht="10.5" customHeight="1" thickBot="1">
      <c r="A103" s="54"/>
      <c r="B103" s="55" t="s">
        <v>140</v>
      </c>
      <c r="C103" s="56">
        <f>SUM(C101:C102)</f>
        <v>0</v>
      </c>
      <c r="D103" s="56">
        <f aca="true" t="shared" si="39" ref="D103:N103">SUM(D101:D102)</f>
        <v>0</v>
      </c>
      <c r="E103" s="56">
        <f t="shared" si="39"/>
        <v>3045</v>
      </c>
      <c r="F103" s="56">
        <f t="shared" si="39"/>
        <v>0</v>
      </c>
      <c r="G103" s="56">
        <f t="shared" si="39"/>
        <v>0</v>
      </c>
      <c r="H103" s="56">
        <f t="shared" si="39"/>
        <v>0</v>
      </c>
      <c r="I103" s="56">
        <f t="shared" si="39"/>
        <v>3045</v>
      </c>
      <c r="J103" s="56">
        <f t="shared" si="39"/>
        <v>0</v>
      </c>
      <c r="K103" s="56">
        <f t="shared" si="39"/>
        <v>688</v>
      </c>
      <c r="L103" s="56">
        <f t="shared" si="39"/>
        <v>688</v>
      </c>
      <c r="M103" s="56">
        <f t="shared" si="39"/>
        <v>1849</v>
      </c>
      <c r="N103" s="57">
        <f t="shared" si="39"/>
        <v>5582</v>
      </c>
      <c r="O103" s="22"/>
    </row>
    <row r="104" spans="1:15" s="6" customFormat="1" ht="10.5" customHeight="1">
      <c r="A104" s="89">
        <v>2</v>
      </c>
      <c r="B104" s="69" t="s">
        <v>124</v>
      </c>
      <c r="C104" s="70">
        <f>C94+C97+C98+C101</f>
        <v>24507</v>
      </c>
      <c r="D104" s="70">
        <f aca="true" t="shared" si="40" ref="D104:N104">D94+D97+D98+D101</f>
        <v>8058</v>
      </c>
      <c r="E104" s="70">
        <f t="shared" si="40"/>
        <v>5674</v>
      </c>
      <c r="F104" s="70">
        <f t="shared" si="40"/>
        <v>0</v>
      </c>
      <c r="G104" s="70">
        <f t="shared" si="40"/>
        <v>0</v>
      </c>
      <c r="H104" s="70">
        <f t="shared" si="40"/>
        <v>0</v>
      </c>
      <c r="I104" s="70">
        <f t="shared" si="40"/>
        <v>38239</v>
      </c>
      <c r="J104" s="70">
        <f t="shared" si="40"/>
        <v>0</v>
      </c>
      <c r="K104" s="70">
        <f t="shared" si="40"/>
        <v>688</v>
      </c>
      <c r="L104" s="70">
        <f t="shared" si="40"/>
        <v>688</v>
      </c>
      <c r="M104" s="70">
        <f t="shared" si="40"/>
        <v>10570</v>
      </c>
      <c r="N104" s="145">
        <f t="shared" si="40"/>
        <v>49497</v>
      </c>
      <c r="O104" s="31"/>
    </row>
    <row r="105" spans="1:15" s="6" customFormat="1" ht="10.5" customHeight="1">
      <c r="A105" s="64"/>
      <c r="B105" s="65" t="s">
        <v>139</v>
      </c>
      <c r="C105" s="66">
        <f>C95+C102+C99</f>
        <v>0</v>
      </c>
      <c r="D105" s="66">
        <f aca="true" t="shared" si="41" ref="D105:N105">D95+D102+D99</f>
        <v>0</v>
      </c>
      <c r="E105" s="66">
        <f t="shared" si="41"/>
        <v>30</v>
      </c>
      <c r="F105" s="66">
        <f t="shared" si="41"/>
        <v>0</v>
      </c>
      <c r="G105" s="66">
        <f t="shared" si="41"/>
        <v>0</v>
      </c>
      <c r="H105" s="66">
        <f t="shared" si="41"/>
        <v>0</v>
      </c>
      <c r="I105" s="66">
        <f t="shared" si="41"/>
        <v>30</v>
      </c>
      <c r="J105" s="66">
        <f t="shared" si="41"/>
        <v>0</v>
      </c>
      <c r="K105" s="66">
        <f t="shared" si="41"/>
        <v>200</v>
      </c>
      <c r="L105" s="66">
        <f t="shared" si="41"/>
        <v>200</v>
      </c>
      <c r="M105" s="66">
        <f t="shared" si="41"/>
        <v>171</v>
      </c>
      <c r="N105" s="88">
        <f t="shared" si="41"/>
        <v>401</v>
      </c>
      <c r="O105" s="31"/>
    </row>
    <row r="106" spans="1:15" s="6" customFormat="1" ht="10.5" customHeight="1" thickBot="1">
      <c r="A106" s="75"/>
      <c r="B106" s="76" t="s">
        <v>140</v>
      </c>
      <c r="C106" s="77">
        <f>SUM(C104:C105)</f>
        <v>24507</v>
      </c>
      <c r="D106" s="77">
        <f>SUM(D104:D105)</f>
        <v>8058</v>
      </c>
      <c r="E106" s="77">
        <v>5674</v>
      </c>
      <c r="F106" s="77">
        <v>0</v>
      </c>
      <c r="G106" s="77">
        <v>0</v>
      </c>
      <c r="H106" s="77">
        <v>0</v>
      </c>
      <c r="I106" s="77">
        <f>SUM(I104:I105)</f>
        <v>38269</v>
      </c>
      <c r="J106" s="77"/>
      <c r="K106" s="77">
        <f>SUM(K104:K105)</f>
        <v>888</v>
      </c>
      <c r="L106" s="77">
        <f>SUM(L104:L105)</f>
        <v>888</v>
      </c>
      <c r="M106" s="77">
        <v>10361</v>
      </c>
      <c r="N106" s="90">
        <f>SUM(N104:N105)</f>
        <v>49898</v>
      </c>
      <c r="O106" s="31"/>
    </row>
    <row r="107" spans="1:15" ht="10.5" customHeight="1">
      <c r="A107" s="97" t="s">
        <v>92</v>
      </c>
      <c r="B107" s="98" t="s">
        <v>93</v>
      </c>
      <c r="C107" s="99">
        <v>61257</v>
      </c>
      <c r="D107" s="99">
        <v>20073</v>
      </c>
      <c r="E107" s="99">
        <v>7653</v>
      </c>
      <c r="F107" s="99"/>
      <c r="G107" s="99"/>
      <c r="H107" s="99"/>
      <c r="I107" s="99">
        <f>SUM(C107:H107)</f>
        <v>88983</v>
      </c>
      <c r="J107" s="99"/>
      <c r="K107" s="99">
        <v>700</v>
      </c>
      <c r="L107" s="99">
        <f>J107+K107</f>
        <v>700</v>
      </c>
      <c r="M107" s="99"/>
      <c r="N107" s="100">
        <f>I107+L107+M107</f>
        <v>89683</v>
      </c>
      <c r="O107" s="22"/>
    </row>
    <row r="108" spans="1:15" ht="10.5" customHeight="1">
      <c r="A108" s="26"/>
      <c r="B108" s="8" t="s">
        <v>139</v>
      </c>
      <c r="C108" s="36"/>
      <c r="D108" s="36"/>
      <c r="E108" s="36">
        <v>-60</v>
      </c>
      <c r="F108" s="36"/>
      <c r="G108" s="36"/>
      <c r="H108" s="36"/>
      <c r="I108" s="36">
        <f>SUM(C108:H108)</f>
        <v>-60</v>
      </c>
      <c r="J108" s="36"/>
      <c r="K108" s="36">
        <v>445</v>
      </c>
      <c r="L108" s="36">
        <f>SUM(J108:K108)</f>
        <v>445</v>
      </c>
      <c r="M108" s="36"/>
      <c r="N108" s="38">
        <f>I108+L108+M108</f>
        <v>385</v>
      </c>
      <c r="O108" s="22"/>
    </row>
    <row r="109" spans="1:15" ht="10.5" customHeight="1" thickBot="1">
      <c r="A109" s="54"/>
      <c r="B109" s="55" t="s">
        <v>140</v>
      </c>
      <c r="C109" s="56">
        <f>SUM(C107:C108)</f>
        <v>61257</v>
      </c>
      <c r="D109" s="56">
        <f aca="true" t="shared" si="42" ref="D109:N109">SUM(D107:D108)</f>
        <v>20073</v>
      </c>
      <c r="E109" s="56">
        <f t="shared" si="42"/>
        <v>7593</v>
      </c>
      <c r="F109" s="56">
        <f t="shared" si="42"/>
        <v>0</v>
      </c>
      <c r="G109" s="56">
        <f t="shared" si="42"/>
        <v>0</v>
      </c>
      <c r="H109" s="56">
        <f t="shared" si="42"/>
        <v>0</v>
      </c>
      <c r="I109" s="56">
        <f t="shared" si="42"/>
        <v>88923</v>
      </c>
      <c r="J109" s="56">
        <f t="shared" si="42"/>
        <v>0</v>
      </c>
      <c r="K109" s="56">
        <f t="shared" si="42"/>
        <v>1145</v>
      </c>
      <c r="L109" s="56">
        <f t="shared" si="42"/>
        <v>1145</v>
      </c>
      <c r="M109" s="56">
        <f t="shared" si="42"/>
        <v>0</v>
      </c>
      <c r="N109" s="57">
        <f t="shared" si="42"/>
        <v>90068</v>
      </c>
      <c r="O109" s="22"/>
    </row>
    <row r="110" spans="1:15" ht="10.5" customHeight="1">
      <c r="A110" s="97" t="s">
        <v>94</v>
      </c>
      <c r="B110" s="98" t="s">
        <v>95</v>
      </c>
      <c r="C110" s="99">
        <v>7175</v>
      </c>
      <c r="D110" s="99">
        <v>2360</v>
      </c>
      <c r="E110" s="99">
        <v>406</v>
      </c>
      <c r="F110" s="99"/>
      <c r="G110" s="99"/>
      <c r="H110" s="99"/>
      <c r="I110" s="99">
        <f>SUM(C110:H110)</f>
        <v>9941</v>
      </c>
      <c r="J110" s="99"/>
      <c r="K110" s="99"/>
      <c r="L110" s="99">
        <f>J110+K110</f>
        <v>0</v>
      </c>
      <c r="M110" s="99"/>
      <c r="N110" s="100">
        <f>I110+L110+M110</f>
        <v>9941</v>
      </c>
      <c r="O110" s="22"/>
    </row>
    <row r="111" spans="1:15" ht="10.5" customHeight="1">
      <c r="A111" s="27"/>
      <c r="B111" s="9" t="s">
        <v>139</v>
      </c>
      <c r="C111" s="39"/>
      <c r="D111" s="39"/>
      <c r="E111" s="39"/>
      <c r="F111" s="39"/>
      <c r="G111" s="39"/>
      <c r="H111" s="39"/>
      <c r="I111" s="39">
        <f>SUM(C111:H111)</f>
        <v>0</v>
      </c>
      <c r="J111" s="39"/>
      <c r="K111" s="39"/>
      <c r="L111" s="39">
        <f>J111+K111</f>
        <v>0</v>
      </c>
      <c r="M111" s="39"/>
      <c r="N111" s="41">
        <f>I111+L111+M111</f>
        <v>0</v>
      </c>
      <c r="O111" s="22"/>
    </row>
    <row r="112" spans="1:15" ht="10.5" customHeight="1" thickBot="1">
      <c r="A112" s="28"/>
      <c r="B112" s="10" t="s">
        <v>151</v>
      </c>
      <c r="C112" s="42">
        <f>SUM(C110:C111)</f>
        <v>7175</v>
      </c>
      <c r="D112" s="42">
        <f aca="true" t="shared" si="43" ref="D112:N112">SUM(D110:D111)</f>
        <v>2360</v>
      </c>
      <c r="E112" s="42">
        <f t="shared" si="43"/>
        <v>406</v>
      </c>
      <c r="F112" s="42">
        <f t="shared" si="43"/>
        <v>0</v>
      </c>
      <c r="G112" s="42">
        <f t="shared" si="43"/>
        <v>0</v>
      </c>
      <c r="H112" s="42">
        <f t="shared" si="43"/>
        <v>0</v>
      </c>
      <c r="I112" s="42">
        <f t="shared" si="43"/>
        <v>9941</v>
      </c>
      <c r="J112" s="42">
        <f t="shared" si="43"/>
        <v>0</v>
      </c>
      <c r="K112" s="42">
        <f t="shared" si="43"/>
        <v>0</v>
      </c>
      <c r="L112" s="42">
        <f t="shared" si="43"/>
        <v>0</v>
      </c>
      <c r="M112" s="42">
        <f t="shared" si="43"/>
        <v>0</v>
      </c>
      <c r="N112" s="44">
        <f t="shared" si="43"/>
        <v>9941</v>
      </c>
      <c r="O112" s="22"/>
    </row>
    <row r="113" spans="1:15" ht="10.5" customHeight="1">
      <c r="A113" s="97" t="s">
        <v>96</v>
      </c>
      <c r="B113" s="98" t="s">
        <v>97</v>
      </c>
      <c r="C113" s="99">
        <v>9146</v>
      </c>
      <c r="D113" s="99">
        <v>3045</v>
      </c>
      <c r="E113" s="99">
        <v>158</v>
      </c>
      <c r="F113" s="99"/>
      <c r="G113" s="99"/>
      <c r="H113" s="99"/>
      <c r="I113" s="99">
        <f>SUM(C113:H113)</f>
        <v>12349</v>
      </c>
      <c r="J113" s="99"/>
      <c r="K113" s="99"/>
      <c r="L113" s="99">
        <f>J113+K113</f>
        <v>0</v>
      </c>
      <c r="M113" s="99"/>
      <c r="N113" s="100">
        <f>I113+L113+M113</f>
        <v>12349</v>
      </c>
      <c r="O113" s="22"/>
    </row>
    <row r="114" spans="1:15" ht="10.5" customHeight="1">
      <c r="A114" s="27"/>
      <c r="B114" s="9" t="s">
        <v>139</v>
      </c>
      <c r="C114" s="39"/>
      <c r="D114" s="39"/>
      <c r="E114" s="39"/>
      <c r="F114" s="39"/>
      <c r="G114" s="39"/>
      <c r="H114" s="39"/>
      <c r="I114" s="39">
        <f>SUM(C114:H114)</f>
        <v>0</v>
      </c>
      <c r="J114" s="39"/>
      <c r="K114" s="39"/>
      <c r="L114" s="39">
        <f>J114+K114</f>
        <v>0</v>
      </c>
      <c r="M114" s="39"/>
      <c r="N114" s="41">
        <f>I114+L114+M114</f>
        <v>0</v>
      </c>
      <c r="O114" s="22"/>
    </row>
    <row r="115" spans="1:15" ht="10.5" customHeight="1" thickBot="1">
      <c r="A115" s="28"/>
      <c r="B115" s="10" t="s">
        <v>151</v>
      </c>
      <c r="C115" s="42">
        <f>SUM(C113:C114)</f>
        <v>9146</v>
      </c>
      <c r="D115" s="42">
        <f aca="true" t="shared" si="44" ref="D115:N115">SUM(D113:D114)</f>
        <v>3045</v>
      </c>
      <c r="E115" s="42">
        <f t="shared" si="44"/>
        <v>158</v>
      </c>
      <c r="F115" s="42">
        <f t="shared" si="44"/>
        <v>0</v>
      </c>
      <c r="G115" s="42">
        <f t="shared" si="44"/>
        <v>0</v>
      </c>
      <c r="H115" s="42">
        <f t="shared" si="44"/>
        <v>0</v>
      </c>
      <c r="I115" s="42">
        <f t="shared" si="44"/>
        <v>12349</v>
      </c>
      <c r="J115" s="42">
        <f t="shared" si="44"/>
        <v>0</v>
      </c>
      <c r="K115" s="42">
        <f t="shared" si="44"/>
        <v>0</v>
      </c>
      <c r="L115" s="42">
        <f t="shared" si="44"/>
        <v>0</v>
      </c>
      <c r="M115" s="42">
        <f t="shared" si="44"/>
        <v>0</v>
      </c>
      <c r="N115" s="44">
        <f t="shared" si="44"/>
        <v>12349</v>
      </c>
      <c r="O115" s="22"/>
    </row>
    <row r="116" spans="1:15" ht="10.5" customHeight="1">
      <c r="A116" s="97" t="s">
        <v>98</v>
      </c>
      <c r="B116" s="98" t="s">
        <v>99</v>
      </c>
      <c r="C116" s="99"/>
      <c r="D116" s="99"/>
      <c r="E116" s="99">
        <v>801</v>
      </c>
      <c r="F116" s="99"/>
      <c r="G116" s="99"/>
      <c r="H116" s="99"/>
      <c r="I116" s="99">
        <f>SUM(C116:H116)</f>
        <v>801</v>
      </c>
      <c r="J116" s="99"/>
      <c r="K116" s="99">
        <v>1338</v>
      </c>
      <c r="L116" s="99">
        <f>J116+K116</f>
        <v>1338</v>
      </c>
      <c r="M116" s="99">
        <v>13470</v>
      </c>
      <c r="N116" s="100">
        <f>I116+L116+M116</f>
        <v>15609</v>
      </c>
      <c r="O116" s="22"/>
    </row>
    <row r="117" spans="1:15" ht="10.5" customHeight="1">
      <c r="A117" s="27"/>
      <c r="B117" s="9" t="s">
        <v>139</v>
      </c>
      <c r="C117" s="39"/>
      <c r="D117" s="39"/>
      <c r="E117" s="39">
        <v>-91</v>
      </c>
      <c r="F117" s="39"/>
      <c r="G117" s="39"/>
      <c r="H117" s="39"/>
      <c r="I117" s="39">
        <f>SUM(C117:H117)</f>
        <v>-91</v>
      </c>
      <c r="J117" s="39"/>
      <c r="K117" s="39">
        <v>-1139</v>
      </c>
      <c r="L117" s="39">
        <f>J117+K117</f>
        <v>-1139</v>
      </c>
      <c r="M117" s="39">
        <v>223</v>
      </c>
      <c r="N117" s="41">
        <f>I117+L117+M117</f>
        <v>-1007</v>
      </c>
      <c r="O117" s="22"/>
    </row>
    <row r="118" spans="1:15" ht="10.5" customHeight="1" thickBot="1">
      <c r="A118" s="54"/>
      <c r="B118" s="55" t="s">
        <v>151</v>
      </c>
      <c r="C118" s="56">
        <f>SUM(C116:C117)</f>
        <v>0</v>
      </c>
      <c r="D118" s="56">
        <f aca="true" t="shared" si="45" ref="D118:N118">SUM(D116:D117)</f>
        <v>0</v>
      </c>
      <c r="E118" s="56">
        <f t="shared" si="45"/>
        <v>710</v>
      </c>
      <c r="F118" s="56">
        <f t="shared" si="45"/>
        <v>0</v>
      </c>
      <c r="G118" s="56">
        <f t="shared" si="45"/>
        <v>0</v>
      </c>
      <c r="H118" s="56">
        <f t="shared" si="45"/>
        <v>0</v>
      </c>
      <c r="I118" s="56">
        <f t="shared" si="45"/>
        <v>710</v>
      </c>
      <c r="J118" s="56">
        <f t="shared" si="45"/>
        <v>0</v>
      </c>
      <c r="K118" s="56">
        <f t="shared" si="45"/>
        <v>199</v>
      </c>
      <c r="L118" s="56">
        <f t="shared" si="45"/>
        <v>199</v>
      </c>
      <c r="M118" s="56">
        <f t="shared" si="45"/>
        <v>13693</v>
      </c>
      <c r="N118" s="57">
        <f t="shared" si="45"/>
        <v>14602</v>
      </c>
      <c r="O118" s="22"/>
    </row>
    <row r="119" spans="1:15" ht="10.5" customHeight="1">
      <c r="A119" s="26" t="s">
        <v>100</v>
      </c>
      <c r="B119" s="8" t="s">
        <v>101</v>
      </c>
      <c r="C119" s="36">
        <v>6850</v>
      </c>
      <c r="D119" s="36">
        <v>2360</v>
      </c>
      <c r="E119" s="36">
        <v>8555</v>
      </c>
      <c r="F119" s="36"/>
      <c r="G119" s="36"/>
      <c r="H119" s="36"/>
      <c r="I119" s="36">
        <f>SUM(C119:H119)</f>
        <v>17765</v>
      </c>
      <c r="J119" s="36"/>
      <c r="K119" s="36">
        <v>0</v>
      </c>
      <c r="L119" s="36">
        <f>J119+K119</f>
        <v>0</v>
      </c>
      <c r="M119" s="36">
        <v>1247</v>
      </c>
      <c r="N119" s="38">
        <f>I119+L119+M119</f>
        <v>19012</v>
      </c>
      <c r="O119" s="22"/>
    </row>
    <row r="120" spans="1:15" ht="10.5" customHeight="1">
      <c r="A120" s="27"/>
      <c r="B120" s="9" t="s">
        <v>139</v>
      </c>
      <c r="C120" s="39"/>
      <c r="D120" s="39"/>
      <c r="E120" s="39">
        <v>-1280</v>
      </c>
      <c r="F120" s="39"/>
      <c r="G120" s="39"/>
      <c r="H120" s="39"/>
      <c r="I120" s="39">
        <f>SUM(C120:H120)</f>
        <v>-1280</v>
      </c>
      <c r="J120" s="39"/>
      <c r="K120" s="39"/>
      <c r="L120" s="39">
        <f>J120+K120</f>
        <v>0</v>
      </c>
      <c r="M120" s="39"/>
      <c r="N120" s="41">
        <f>I120+L120+M120</f>
        <v>-1280</v>
      </c>
      <c r="O120" s="22"/>
    </row>
    <row r="121" spans="1:15" ht="10.5" customHeight="1" thickBot="1">
      <c r="A121" s="54"/>
      <c r="B121" s="55" t="s">
        <v>151</v>
      </c>
      <c r="C121" s="56">
        <f>SUM(C119:C120)</f>
        <v>6850</v>
      </c>
      <c r="D121" s="56">
        <f aca="true" t="shared" si="46" ref="D121:N121">SUM(D119:D120)</f>
        <v>2360</v>
      </c>
      <c r="E121" s="56">
        <f t="shared" si="46"/>
        <v>7275</v>
      </c>
      <c r="F121" s="56">
        <f t="shared" si="46"/>
        <v>0</v>
      </c>
      <c r="G121" s="56">
        <f t="shared" si="46"/>
        <v>0</v>
      </c>
      <c r="H121" s="56">
        <f t="shared" si="46"/>
        <v>0</v>
      </c>
      <c r="I121" s="56">
        <f t="shared" si="46"/>
        <v>16485</v>
      </c>
      <c r="J121" s="56">
        <f t="shared" si="46"/>
        <v>0</v>
      </c>
      <c r="K121" s="56">
        <f t="shared" si="46"/>
        <v>0</v>
      </c>
      <c r="L121" s="56">
        <f t="shared" si="46"/>
        <v>0</v>
      </c>
      <c r="M121" s="56">
        <f t="shared" si="46"/>
        <v>1247</v>
      </c>
      <c r="N121" s="57">
        <f t="shared" si="46"/>
        <v>17732</v>
      </c>
      <c r="O121" s="22"/>
    </row>
    <row r="122" spans="1:15" s="6" customFormat="1" ht="10.5" customHeight="1">
      <c r="A122" s="142">
        <v>3</v>
      </c>
      <c r="B122" s="35" t="s">
        <v>102</v>
      </c>
      <c r="C122" s="49">
        <f aca="true" t="shared" si="47" ref="C122:N122">C107+C110+C113+C116+C119</f>
        <v>84428</v>
      </c>
      <c r="D122" s="49">
        <f t="shared" si="47"/>
        <v>27838</v>
      </c>
      <c r="E122" s="49">
        <f t="shared" si="47"/>
        <v>17573</v>
      </c>
      <c r="F122" s="49">
        <f t="shared" si="47"/>
        <v>0</v>
      </c>
      <c r="G122" s="49">
        <f t="shared" si="47"/>
        <v>0</v>
      </c>
      <c r="H122" s="49">
        <f t="shared" si="47"/>
        <v>0</v>
      </c>
      <c r="I122" s="49">
        <f t="shared" si="47"/>
        <v>129839</v>
      </c>
      <c r="J122" s="49">
        <f t="shared" si="47"/>
        <v>0</v>
      </c>
      <c r="K122" s="49">
        <f t="shared" si="47"/>
        <v>2038</v>
      </c>
      <c r="L122" s="49">
        <f t="shared" si="47"/>
        <v>2038</v>
      </c>
      <c r="M122" s="49">
        <f t="shared" si="47"/>
        <v>14717</v>
      </c>
      <c r="N122" s="136">
        <f t="shared" si="47"/>
        <v>146594</v>
      </c>
      <c r="O122" s="31"/>
    </row>
    <row r="123" spans="1:15" s="6" customFormat="1" ht="10.5" customHeight="1">
      <c r="A123" s="91"/>
      <c r="B123" s="65" t="s">
        <v>139</v>
      </c>
      <c r="C123" s="66">
        <f aca="true" t="shared" si="48" ref="C123:N123">C108+C111+C114+C120+C117</f>
        <v>0</v>
      </c>
      <c r="D123" s="66">
        <f t="shared" si="48"/>
        <v>0</v>
      </c>
      <c r="E123" s="66">
        <f t="shared" si="48"/>
        <v>-1431</v>
      </c>
      <c r="F123" s="66">
        <f t="shared" si="48"/>
        <v>0</v>
      </c>
      <c r="G123" s="66">
        <f t="shared" si="48"/>
        <v>0</v>
      </c>
      <c r="H123" s="66">
        <f t="shared" si="48"/>
        <v>0</v>
      </c>
      <c r="I123" s="66">
        <f t="shared" si="48"/>
        <v>-1431</v>
      </c>
      <c r="J123" s="66">
        <f t="shared" si="48"/>
        <v>0</v>
      </c>
      <c r="K123" s="66">
        <f t="shared" si="48"/>
        <v>-694</v>
      </c>
      <c r="L123" s="66">
        <f t="shared" si="48"/>
        <v>-694</v>
      </c>
      <c r="M123" s="66">
        <f t="shared" si="48"/>
        <v>223</v>
      </c>
      <c r="N123" s="88">
        <f t="shared" si="48"/>
        <v>-1902</v>
      </c>
      <c r="O123" s="31"/>
    </row>
    <row r="124" spans="1:15" s="6" customFormat="1" ht="10.5" customHeight="1" thickBot="1">
      <c r="A124" s="133"/>
      <c r="B124" s="105" t="s">
        <v>140</v>
      </c>
      <c r="C124" s="106">
        <f>SUM(C122:C123)</f>
        <v>84428</v>
      </c>
      <c r="D124" s="106">
        <f aca="true" t="shared" si="49" ref="D124:N124">SUM(D122:D123)</f>
        <v>27838</v>
      </c>
      <c r="E124" s="106">
        <f t="shared" si="49"/>
        <v>16142</v>
      </c>
      <c r="F124" s="106">
        <f t="shared" si="49"/>
        <v>0</v>
      </c>
      <c r="G124" s="106">
        <f t="shared" si="49"/>
        <v>0</v>
      </c>
      <c r="H124" s="106">
        <f t="shared" si="49"/>
        <v>0</v>
      </c>
      <c r="I124" s="106">
        <f t="shared" si="49"/>
        <v>128408</v>
      </c>
      <c r="J124" s="106">
        <f t="shared" si="49"/>
        <v>0</v>
      </c>
      <c r="K124" s="106">
        <f t="shared" si="49"/>
        <v>1344</v>
      </c>
      <c r="L124" s="106">
        <f t="shared" si="49"/>
        <v>1344</v>
      </c>
      <c r="M124" s="106">
        <f t="shared" si="49"/>
        <v>14940</v>
      </c>
      <c r="N124" s="96">
        <f t="shared" si="49"/>
        <v>144692</v>
      </c>
      <c r="O124" s="31"/>
    </row>
    <row r="125" spans="1:15" ht="12" customHeight="1" thickBot="1">
      <c r="A125" s="97" t="s">
        <v>103</v>
      </c>
      <c r="B125" s="98" t="s">
        <v>104</v>
      </c>
      <c r="C125" s="99">
        <v>9982</v>
      </c>
      <c r="D125" s="99">
        <v>3266</v>
      </c>
      <c r="E125" s="99">
        <v>1925</v>
      </c>
      <c r="F125" s="99"/>
      <c r="G125" s="99"/>
      <c r="H125" s="99"/>
      <c r="I125" s="99">
        <f aca="true" t="shared" si="50" ref="I125:I130">SUM(C125:H125)</f>
        <v>15173</v>
      </c>
      <c r="J125" s="99"/>
      <c r="K125" s="99"/>
      <c r="L125" s="99">
        <f aca="true" t="shared" si="51" ref="L125:L130">J125+K125</f>
        <v>0</v>
      </c>
      <c r="M125" s="99">
        <v>245</v>
      </c>
      <c r="N125" s="100">
        <f aca="true" t="shared" si="52" ref="N125:N130">I125+L125+M125</f>
        <v>15418</v>
      </c>
      <c r="O125" s="22"/>
    </row>
    <row r="126" spans="1:15" ht="12" customHeight="1" thickBot="1">
      <c r="A126" s="97" t="s">
        <v>105</v>
      </c>
      <c r="B126" s="98" t="s">
        <v>106</v>
      </c>
      <c r="C126" s="99">
        <v>2433</v>
      </c>
      <c r="D126" s="99">
        <v>826</v>
      </c>
      <c r="E126" s="99">
        <v>913</v>
      </c>
      <c r="F126" s="99"/>
      <c r="G126" s="99"/>
      <c r="H126" s="99"/>
      <c r="I126" s="99">
        <f t="shared" si="50"/>
        <v>4172</v>
      </c>
      <c r="J126" s="99"/>
      <c r="K126" s="99"/>
      <c r="L126" s="99">
        <f t="shared" si="51"/>
        <v>0</v>
      </c>
      <c r="M126" s="99"/>
      <c r="N126" s="100">
        <f t="shared" si="52"/>
        <v>4172</v>
      </c>
      <c r="O126" s="22"/>
    </row>
    <row r="127" spans="1:15" ht="12" customHeight="1" thickBot="1">
      <c r="A127" s="97" t="s">
        <v>107</v>
      </c>
      <c r="B127" s="98" t="s">
        <v>108</v>
      </c>
      <c r="C127" s="99"/>
      <c r="D127" s="99"/>
      <c r="E127" s="99">
        <v>44</v>
      </c>
      <c r="F127" s="99"/>
      <c r="G127" s="99">
        <v>5875</v>
      </c>
      <c r="H127" s="99"/>
      <c r="I127" s="99">
        <f t="shared" si="50"/>
        <v>5919</v>
      </c>
      <c r="J127" s="99"/>
      <c r="K127" s="99"/>
      <c r="L127" s="99">
        <f t="shared" si="51"/>
        <v>0</v>
      </c>
      <c r="M127" s="99"/>
      <c r="N127" s="100">
        <f t="shared" si="52"/>
        <v>5919</v>
      </c>
      <c r="O127" s="22"/>
    </row>
    <row r="128" spans="1:15" ht="12" customHeight="1" thickBot="1">
      <c r="A128" s="97" t="s">
        <v>109</v>
      </c>
      <c r="B128" s="98" t="s">
        <v>110</v>
      </c>
      <c r="C128" s="99">
        <v>5783</v>
      </c>
      <c r="D128" s="99">
        <v>1934</v>
      </c>
      <c r="E128" s="99">
        <v>1544</v>
      </c>
      <c r="F128" s="99"/>
      <c r="G128" s="99"/>
      <c r="H128" s="99"/>
      <c r="I128" s="99">
        <f t="shared" si="50"/>
        <v>9261</v>
      </c>
      <c r="J128" s="99"/>
      <c r="K128" s="99"/>
      <c r="L128" s="99">
        <f t="shared" si="51"/>
        <v>0</v>
      </c>
      <c r="M128" s="99"/>
      <c r="N128" s="100">
        <f t="shared" si="52"/>
        <v>9261</v>
      </c>
      <c r="O128" s="22"/>
    </row>
    <row r="129" spans="1:15" ht="12" customHeight="1" thickBot="1">
      <c r="A129" s="97" t="s">
        <v>111</v>
      </c>
      <c r="B129" s="98" t="s">
        <v>112</v>
      </c>
      <c r="C129" s="99">
        <v>5162</v>
      </c>
      <c r="D129" s="99">
        <v>1685</v>
      </c>
      <c r="E129" s="99">
        <v>37</v>
      </c>
      <c r="F129" s="99"/>
      <c r="G129" s="99"/>
      <c r="H129" s="99"/>
      <c r="I129" s="99">
        <f t="shared" si="50"/>
        <v>6884</v>
      </c>
      <c r="J129" s="99"/>
      <c r="K129" s="99"/>
      <c r="L129" s="99">
        <f t="shared" si="51"/>
        <v>0</v>
      </c>
      <c r="M129" s="143"/>
      <c r="N129" s="100">
        <f t="shared" si="52"/>
        <v>6884</v>
      </c>
      <c r="O129" s="45"/>
    </row>
    <row r="130" spans="1:15" ht="12" customHeight="1">
      <c r="A130" s="97" t="s">
        <v>113</v>
      </c>
      <c r="B130" s="98" t="s">
        <v>114</v>
      </c>
      <c r="C130" s="99">
        <v>856</v>
      </c>
      <c r="D130" s="99">
        <v>282</v>
      </c>
      <c r="E130" s="99">
        <v>683</v>
      </c>
      <c r="F130" s="99"/>
      <c r="G130" s="99"/>
      <c r="H130" s="99"/>
      <c r="I130" s="99">
        <f t="shared" si="50"/>
        <v>1821</v>
      </c>
      <c r="J130" s="99"/>
      <c r="K130" s="99"/>
      <c r="L130" s="99">
        <f t="shared" si="51"/>
        <v>0</v>
      </c>
      <c r="M130" s="99">
        <v>61</v>
      </c>
      <c r="N130" s="100">
        <f t="shared" si="52"/>
        <v>1882</v>
      </c>
      <c r="O130" s="22"/>
    </row>
    <row r="131" spans="1:15" ht="12" customHeight="1" thickBot="1">
      <c r="A131" s="26" t="s">
        <v>115</v>
      </c>
      <c r="B131" s="8" t="s">
        <v>116</v>
      </c>
      <c r="C131" s="36">
        <v>7489</v>
      </c>
      <c r="D131" s="36">
        <v>2540</v>
      </c>
      <c r="E131" s="36">
        <v>3003</v>
      </c>
      <c r="F131" s="36"/>
      <c r="G131" s="36"/>
      <c r="H131" s="36"/>
      <c r="I131" s="36">
        <f>SUM(C131:H131)</f>
        <v>13032</v>
      </c>
      <c r="J131" s="36"/>
      <c r="K131" s="36"/>
      <c r="L131" s="36">
        <f>J131+K131</f>
        <v>0</v>
      </c>
      <c r="M131" s="36">
        <v>139</v>
      </c>
      <c r="N131" s="38">
        <f>I131+L131+M131</f>
        <v>13171</v>
      </c>
      <c r="O131" s="22"/>
    </row>
    <row r="132" spans="1:15" s="6" customFormat="1" ht="12" customHeight="1" thickBot="1">
      <c r="A132" s="159">
        <v>4</v>
      </c>
      <c r="B132" s="73" t="s">
        <v>117</v>
      </c>
      <c r="C132" s="157">
        <f aca="true" t="shared" si="53" ref="C132:N132">C125+C126+C127+C128+C129+C130+C131</f>
        <v>31705</v>
      </c>
      <c r="D132" s="157">
        <f t="shared" si="53"/>
        <v>10533</v>
      </c>
      <c r="E132" s="157">
        <f t="shared" si="53"/>
        <v>8149</v>
      </c>
      <c r="F132" s="157">
        <f t="shared" si="53"/>
        <v>0</v>
      </c>
      <c r="G132" s="157">
        <f t="shared" si="53"/>
        <v>5875</v>
      </c>
      <c r="H132" s="157">
        <f t="shared" si="53"/>
        <v>0</v>
      </c>
      <c r="I132" s="157">
        <f t="shared" si="53"/>
        <v>56262</v>
      </c>
      <c r="J132" s="157">
        <f t="shared" si="53"/>
        <v>0</v>
      </c>
      <c r="K132" s="157">
        <f t="shared" si="53"/>
        <v>0</v>
      </c>
      <c r="L132" s="157">
        <f t="shared" si="53"/>
        <v>0</v>
      </c>
      <c r="M132" s="74">
        <f t="shared" si="53"/>
        <v>445</v>
      </c>
      <c r="N132" s="125">
        <f t="shared" si="53"/>
        <v>56707</v>
      </c>
      <c r="O132" s="31"/>
    </row>
    <row r="133" spans="1:15" s="2" customFormat="1" ht="11.25" customHeight="1" thickBot="1">
      <c r="A133" s="12" t="s">
        <v>0</v>
      </c>
      <c r="B133" s="164" t="s">
        <v>3</v>
      </c>
      <c r="C133" s="171" t="s">
        <v>1</v>
      </c>
      <c r="D133" s="171"/>
      <c r="E133" s="171"/>
      <c r="F133" s="171"/>
      <c r="G133" s="171"/>
      <c r="H133" s="171"/>
      <c r="I133" s="171"/>
      <c r="J133" s="171"/>
      <c r="K133" s="171"/>
      <c r="L133" s="171"/>
      <c r="M133" s="12" t="s">
        <v>136</v>
      </c>
      <c r="N133" s="12" t="s">
        <v>2</v>
      </c>
      <c r="O133" s="24"/>
    </row>
    <row r="134" spans="1:15" s="2" customFormat="1" ht="11.25" customHeight="1">
      <c r="A134" s="14" t="s">
        <v>129</v>
      </c>
      <c r="B134" s="167" t="s">
        <v>4</v>
      </c>
      <c r="C134" s="164" t="s">
        <v>5</v>
      </c>
      <c r="D134" s="111" t="s">
        <v>134</v>
      </c>
      <c r="E134" s="12" t="s">
        <v>6</v>
      </c>
      <c r="F134" s="111" t="s">
        <v>7</v>
      </c>
      <c r="G134" s="12" t="s">
        <v>130</v>
      </c>
      <c r="H134" s="111" t="s">
        <v>133</v>
      </c>
      <c r="I134" s="11" t="s">
        <v>16</v>
      </c>
      <c r="J134" s="16" t="s">
        <v>131</v>
      </c>
      <c r="K134" s="111" t="s">
        <v>135</v>
      </c>
      <c r="L134" s="11" t="s">
        <v>138</v>
      </c>
      <c r="M134" s="14" t="s">
        <v>8</v>
      </c>
      <c r="N134" s="14" t="s">
        <v>14</v>
      </c>
      <c r="O134" s="24"/>
    </row>
    <row r="135" spans="1:16" s="2" customFormat="1" ht="11.25" customHeight="1" thickBot="1">
      <c r="A135" s="18"/>
      <c r="B135" s="165"/>
      <c r="C135" s="165" t="s">
        <v>9</v>
      </c>
      <c r="D135" s="19" t="s">
        <v>10</v>
      </c>
      <c r="E135" s="18" t="s">
        <v>8</v>
      </c>
      <c r="F135" s="19" t="s">
        <v>11</v>
      </c>
      <c r="G135" s="18" t="s">
        <v>12</v>
      </c>
      <c r="H135" s="19"/>
      <c r="I135" s="17" t="s">
        <v>17</v>
      </c>
      <c r="J135" s="20" t="s">
        <v>132</v>
      </c>
      <c r="K135" s="19" t="s">
        <v>8</v>
      </c>
      <c r="L135" s="17" t="s">
        <v>137</v>
      </c>
      <c r="M135" s="18" t="s">
        <v>137</v>
      </c>
      <c r="N135" s="18" t="s">
        <v>13</v>
      </c>
      <c r="O135" s="24"/>
      <c r="P135" s="5"/>
    </row>
    <row r="136" spans="1:15" s="30" customFormat="1" ht="10.5" customHeight="1">
      <c r="A136" s="168">
        <v>5</v>
      </c>
      <c r="B136" s="166" t="s">
        <v>125</v>
      </c>
      <c r="C136" s="134">
        <v>10769</v>
      </c>
      <c r="D136" s="134">
        <v>3445</v>
      </c>
      <c r="E136" s="134">
        <v>2595</v>
      </c>
      <c r="F136" s="134"/>
      <c r="G136" s="134"/>
      <c r="H136" s="134"/>
      <c r="I136" s="134">
        <f>SUM(C136:H136)</f>
        <v>16809</v>
      </c>
      <c r="J136" s="134"/>
      <c r="K136" s="134"/>
      <c r="L136" s="134">
        <f>J136+K136</f>
        <v>0</v>
      </c>
      <c r="M136" s="169"/>
      <c r="N136" s="170">
        <f>I136+L136+M136</f>
        <v>16809</v>
      </c>
      <c r="O136" s="34"/>
    </row>
    <row r="137" spans="1:15" s="30" customFormat="1" ht="10.5" customHeight="1">
      <c r="A137" s="59"/>
      <c r="B137" s="60" t="s">
        <v>139</v>
      </c>
      <c r="C137" s="61"/>
      <c r="D137" s="61"/>
      <c r="E137" s="61"/>
      <c r="F137" s="61"/>
      <c r="G137" s="61"/>
      <c r="H137" s="61"/>
      <c r="I137" s="61">
        <f>SUM(C137:H137)</f>
        <v>0</v>
      </c>
      <c r="J137" s="61"/>
      <c r="K137" s="61"/>
      <c r="L137" s="61">
        <f>J137+K137</f>
        <v>0</v>
      </c>
      <c r="M137" s="61"/>
      <c r="N137" s="94">
        <f>I137+L137+M137</f>
        <v>0</v>
      </c>
      <c r="O137" s="34"/>
    </row>
    <row r="138" spans="1:15" s="30" customFormat="1" ht="10.5" customHeight="1" thickBot="1">
      <c r="A138" s="84"/>
      <c r="B138" s="85" t="s">
        <v>148</v>
      </c>
      <c r="C138" s="86">
        <f aca="true" t="shared" si="54" ref="C138:H138">SUM(C136:C137)</f>
        <v>10769</v>
      </c>
      <c r="D138" s="86">
        <f t="shared" si="54"/>
        <v>3445</v>
      </c>
      <c r="E138" s="86">
        <f t="shared" si="54"/>
        <v>2595</v>
      </c>
      <c r="F138" s="86">
        <f t="shared" si="54"/>
        <v>0</v>
      </c>
      <c r="G138" s="86">
        <f t="shared" si="54"/>
        <v>0</v>
      </c>
      <c r="H138" s="86">
        <f t="shared" si="54"/>
        <v>0</v>
      </c>
      <c r="I138" s="86">
        <f>SUM(C138:H138)</f>
        <v>16809</v>
      </c>
      <c r="J138" s="86"/>
      <c r="K138" s="86"/>
      <c r="L138" s="86">
        <f>J138+K138</f>
        <v>0</v>
      </c>
      <c r="M138" s="86"/>
      <c r="N138" s="95">
        <f>I138+L138+M138</f>
        <v>16809</v>
      </c>
      <c r="O138" s="34"/>
    </row>
    <row r="139" spans="1:15" s="3" customFormat="1" ht="12.75">
      <c r="A139" s="82"/>
      <c r="B139" s="127" t="s">
        <v>118</v>
      </c>
      <c r="C139" s="47">
        <f aca="true" t="shared" si="55" ref="C139:N139">C104+C122+C132+C136</f>
        <v>151409</v>
      </c>
      <c r="D139" s="47">
        <f t="shared" si="55"/>
        <v>49874</v>
      </c>
      <c r="E139" s="47">
        <f t="shared" si="55"/>
        <v>33991</v>
      </c>
      <c r="F139" s="47">
        <f t="shared" si="55"/>
        <v>0</v>
      </c>
      <c r="G139" s="47">
        <f t="shared" si="55"/>
        <v>5875</v>
      </c>
      <c r="H139" s="47">
        <f t="shared" si="55"/>
        <v>0</v>
      </c>
      <c r="I139" s="47">
        <f t="shared" si="55"/>
        <v>241149</v>
      </c>
      <c r="J139" s="47">
        <f t="shared" si="55"/>
        <v>0</v>
      </c>
      <c r="K139" s="47">
        <f t="shared" si="55"/>
        <v>2726</v>
      </c>
      <c r="L139" s="47">
        <f t="shared" si="55"/>
        <v>2726</v>
      </c>
      <c r="M139" s="47">
        <f t="shared" si="55"/>
        <v>25732</v>
      </c>
      <c r="N139" s="71">
        <f t="shared" si="55"/>
        <v>269607</v>
      </c>
      <c r="O139" s="45"/>
    </row>
    <row r="140" spans="1:15" s="3" customFormat="1" ht="12.75">
      <c r="A140" s="83"/>
      <c r="B140" s="81" t="s">
        <v>139</v>
      </c>
      <c r="C140" s="67">
        <f>C105+C123</f>
        <v>0</v>
      </c>
      <c r="D140" s="67">
        <f aca="true" t="shared" si="56" ref="D140:N140">D105+D123</f>
        <v>0</v>
      </c>
      <c r="E140" s="67">
        <f t="shared" si="56"/>
        <v>-1401</v>
      </c>
      <c r="F140" s="67">
        <f t="shared" si="56"/>
        <v>0</v>
      </c>
      <c r="G140" s="67">
        <f t="shared" si="56"/>
        <v>0</v>
      </c>
      <c r="H140" s="67">
        <f t="shared" si="56"/>
        <v>0</v>
      </c>
      <c r="I140" s="67">
        <f t="shared" si="56"/>
        <v>-1401</v>
      </c>
      <c r="J140" s="67">
        <f t="shared" si="56"/>
        <v>0</v>
      </c>
      <c r="K140" s="67">
        <f t="shared" si="56"/>
        <v>-494</v>
      </c>
      <c r="L140" s="67">
        <f t="shared" si="56"/>
        <v>-494</v>
      </c>
      <c r="M140" s="67">
        <f t="shared" si="56"/>
        <v>394</v>
      </c>
      <c r="N140" s="68">
        <f t="shared" si="56"/>
        <v>-1501</v>
      </c>
      <c r="O140" s="45"/>
    </row>
    <row r="141" spans="1:15" s="3" customFormat="1" ht="13.5" thickBot="1">
      <c r="A141" s="92"/>
      <c r="B141" s="93" t="s">
        <v>140</v>
      </c>
      <c r="C141" s="78">
        <f>SUM(C139:C140)</f>
        <v>151409</v>
      </c>
      <c r="D141" s="78">
        <f aca="true" t="shared" si="57" ref="D141:N141">SUM(D139:D140)</f>
        <v>49874</v>
      </c>
      <c r="E141" s="78">
        <f t="shared" si="57"/>
        <v>32590</v>
      </c>
      <c r="F141" s="78">
        <f t="shared" si="57"/>
        <v>0</v>
      </c>
      <c r="G141" s="78">
        <f t="shared" si="57"/>
        <v>5875</v>
      </c>
      <c r="H141" s="78">
        <f t="shared" si="57"/>
        <v>0</v>
      </c>
      <c r="I141" s="78">
        <f t="shared" si="57"/>
        <v>239748</v>
      </c>
      <c r="J141" s="78">
        <f t="shared" si="57"/>
        <v>0</v>
      </c>
      <c r="K141" s="78">
        <f t="shared" si="57"/>
        <v>2232</v>
      </c>
      <c r="L141" s="78">
        <f t="shared" si="57"/>
        <v>2232</v>
      </c>
      <c r="M141" s="78">
        <f t="shared" si="57"/>
        <v>26126</v>
      </c>
      <c r="N141" s="79">
        <f t="shared" si="57"/>
        <v>268106</v>
      </c>
      <c r="O141" s="45"/>
    </row>
    <row r="142" spans="1:15" s="6" customFormat="1" ht="12.75">
      <c r="A142" s="144"/>
      <c r="B142" s="62" t="s">
        <v>127</v>
      </c>
      <c r="C142" s="63">
        <f aca="true" t="shared" si="58" ref="C142:N142">C91+C139</f>
        <v>237821</v>
      </c>
      <c r="D142" s="63">
        <f t="shared" si="58"/>
        <v>77983</v>
      </c>
      <c r="E142" s="63">
        <f t="shared" si="58"/>
        <v>123749</v>
      </c>
      <c r="F142" s="63">
        <f t="shared" si="58"/>
        <v>25674</v>
      </c>
      <c r="G142" s="63">
        <f t="shared" si="58"/>
        <v>12701</v>
      </c>
      <c r="H142" s="63">
        <f t="shared" si="58"/>
        <v>132</v>
      </c>
      <c r="I142" s="63">
        <f t="shared" si="58"/>
        <v>478060</v>
      </c>
      <c r="J142" s="63">
        <f t="shared" si="58"/>
        <v>0</v>
      </c>
      <c r="K142" s="63">
        <f t="shared" si="58"/>
        <v>327471</v>
      </c>
      <c r="L142" s="63">
        <f t="shared" si="58"/>
        <v>327471</v>
      </c>
      <c r="M142" s="63">
        <f t="shared" si="58"/>
        <v>34903</v>
      </c>
      <c r="N142" s="87">
        <f t="shared" si="58"/>
        <v>840434</v>
      </c>
      <c r="O142" s="51"/>
    </row>
    <row r="143" spans="1:15" s="6" customFormat="1" ht="12.75">
      <c r="A143" s="64"/>
      <c r="B143" s="65" t="s">
        <v>139</v>
      </c>
      <c r="C143" s="66">
        <f aca="true" t="shared" si="59" ref="C143:M143">C92+C140</f>
        <v>364</v>
      </c>
      <c r="D143" s="66">
        <f t="shared" si="59"/>
        <v>114</v>
      </c>
      <c r="E143" s="66">
        <f t="shared" si="59"/>
        <v>-1181</v>
      </c>
      <c r="F143" s="66">
        <f t="shared" si="59"/>
        <v>0</v>
      </c>
      <c r="G143" s="66">
        <f t="shared" si="59"/>
        <v>560</v>
      </c>
      <c r="H143" s="66">
        <f t="shared" si="59"/>
        <v>3626</v>
      </c>
      <c r="I143" s="66">
        <f t="shared" si="59"/>
        <v>3483</v>
      </c>
      <c r="J143" s="66">
        <f t="shared" si="59"/>
        <v>13379</v>
      </c>
      <c r="K143" s="66">
        <f t="shared" si="59"/>
        <v>-750</v>
      </c>
      <c r="L143" s="66">
        <f t="shared" si="59"/>
        <v>12629</v>
      </c>
      <c r="M143" s="66">
        <f t="shared" si="59"/>
        <v>450</v>
      </c>
      <c r="N143" s="88">
        <f>I143+L143</f>
        <v>16112</v>
      </c>
      <c r="O143" s="51"/>
    </row>
    <row r="144" spans="1:15" s="6" customFormat="1" ht="15" customHeight="1" thickBot="1">
      <c r="A144" s="75"/>
      <c r="B144" s="76" t="s">
        <v>140</v>
      </c>
      <c r="C144" s="77">
        <f aca="true" t="shared" si="60" ref="C144:M144">SUM(C142:C143)</f>
        <v>238185</v>
      </c>
      <c r="D144" s="77">
        <f t="shared" si="60"/>
        <v>78097</v>
      </c>
      <c r="E144" s="77">
        <f t="shared" si="60"/>
        <v>122568</v>
      </c>
      <c r="F144" s="77">
        <f t="shared" si="60"/>
        <v>25674</v>
      </c>
      <c r="G144" s="77">
        <f t="shared" si="60"/>
        <v>13261</v>
      </c>
      <c r="H144" s="77">
        <f t="shared" si="60"/>
        <v>3758</v>
      </c>
      <c r="I144" s="77">
        <f t="shared" si="60"/>
        <v>481543</v>
      </c>
      <c r="J144" s="77">
        <f t="shared" si="60"/>
        <v>13379</v>
      </c>
      <c r="K144" s="77">
        <f t="shared" si="60"/>
        <v>326721</v>
      </c>
      <c r="L144" s="77">
        <f t="shared" si="60"/>
        <v>340100</v>
      </c>
      <c r="M144" s="77">
        <f t="shared" si="60"/>
        <v>35353</v>
      </c>
      <c r="N144" s="90">
        <f>I144+L144</f>
        <v>821643</v>
      </c>
      <c r="O144" s="51"/>
    </row>
    <row r="145" spans="1:15" s="4" customFormat="1" ht="10.5" customHeight="1" thickBot="1">
      <c r="A145" s="97" t="s">
        <v>119</v>
      </c>
      <c r="B145" s="98" t="s">
        <v>120</v>
      </c>
      <c r="C145" s="99">
        <v>12908</v>
      </c>
      <c r="D145" s="99">
        <v>4440</v>
      </c>
      <c r="E145" s="99">
        <v>18429</v>
      </c>
      <c r="F145" s="99"/>
      <c r="G145" s="99"/>
      <c r="H145" s="99"/>
      <c r="I145" s="99">
        <f>SUM(C145:H145)</f>
        <v>35777</v>
      </c>
      <c r="J145" s="99"/>
      <c r="K145" s="99">
        <v>3410</v>
      </c>
      <c r="L145" s="99">
        <f>J145+K145</f>
        <v>3410</v>
      </c>
      <c r="M145" s="99"/>
      <c r="N145" s="100">
        <f>I145+L145+M145</f>
        <v>39187</v>
      </c>
      <c r="O145" s="22"/>
    </row>
    <row r="146" spans="1:15" ht="10.5" customHeight="1" thickBot="1">
      <c r="A146" s="97" t="s">
        <v>121</v>
      </c>
      <c r="B146" s="98" t="s">
        <v>122</v>
      </c>
      <c r="C146" s="99">
        <v>6403</v>
      </c>
      <c r="D146" s="99">
        <v>2208</v>
      </c>
      <c r="E146" s="99">
        <v>3737</v>
      </c>
      <c r="F146" s="99"/>
      <c r="G146" s="99"/>
      <c r="H146" s="99"/>
      <c r="I146" s="99">
        <f>SUM(C146:H146)</f>
        <v>12348</v>
      </c>
      <c r="J146" s="99"/>
      <c r="K146" s="99">
        <v>175</v>
      </c>
      <c r="L146" s="99">
        <f>J146+K146</f>
        <v>175</v>
      </c>
      <c r="M146" s="99"/>
      <c r="N146" s="100">
        <f>I146+L146+M146</f>
        <v>12523</v>
      </c>
      <c r="O146" s="45"/>
    </row>
    <row r="147" spans="1:15" s="6" customFormat="1" ht="13.5" thickBot="1">
      <c r="A147" s="159">
        <v>6</v>
      </c>
      <c r="B147" s="73" t="s">
        <v>126</v>
      </c>
      <c r="C147" s="74">
        <f aca="true" t="shared" si="61" ref="C147:N147">C145+C146</f>
        <v>19311</v>
      </c>
      <c r="D147" s="74">
        <f t="shared" si="61"/>
        <v>6648</v>
      </c>
      <c r="E147" s="74">
        <f t="shared" si="61"/>
        <v>22166</v>
      </c>
      <c r="F147" s="74">
        <f t="shared" si="61"/>
        <v>0</v>
      </c>
      <c r="G147" s="74">
        <f t="shared" si="61"/>
        <v>0</v>
      </c>
      <c r="H147" s="74">
        <f t="shared" si="61"/>
        <v>0</v>
      </c>
      <c r="I147" s="74">
        <f t="shared" si="61"/>
        <v>48125</v>
      </c>
      <c r="J147" s="74">
        <f t="shared" si="61"/>
        <v>0</v>
      </c>
      <c r="K147" s="74">
        <f t="shared" si="61"/>
        <v>3585</v>
      </c>
      <c r="L147" s="74">
        <f t="shared" si="61"/>
        <v>3585</v>
      </c>
      <c r="M147" s="74">
        <f t="shared" si="61"/>
        <v>0</v>
      </c>
      <c r="N147" s="125">
        <f t="shared" si="61"/>
        <v>51710</v>
      </c>
      <c r="O147" s="29"/>
    </row>
    <row r="148" spans="1:15" s="30" customFormat="1" ht="12.75">
      <c r="A148" s="160"/>
      <c r="B148" s="161" t="s">
        <v>123</v>
      </c>
      <c r="C148" s="162">
        <f aca="true" t="shared" si="62" ref="C148:K148">C142+C147</f>
        <v>257132</v>
      </c>
      <c r="D148" s="162">
        <f t="shared" si="62"/>
        <v>84631</v>
      </c>
      <c r="E148" s="162">
        <f t="shared" si="62"/>
        <v>145915</v>
      </c>
      <c r="F148" s="162">
        <f t="shared" si="62"/>
        <v>25674</v>
      </c>
      <c r="G148" s="162">
        <f t="shared" si="62"/>
        <v>12701</v>
      </c>
      <c r="H148" s="162">
        <f t="shared" si="62"/>
        <v>132</v>
      </c>
      <c r="I148" s="162">
        <f t="shared" si="62"/>
        <v>526185</v>
      </c>
      <c r="J148" s="162">
        <f t="shared" si="62"/>
        <v>0</v>
      </c>
      <c r="K148" s="162">
        <f t="shared" si="62"/>
        <v>331056</v>
      </c>
      <c r="L148" s="162">
        <f>J148+K148</f>
        <v>331056</v>
      </c>
      <c r="M148" s="162"/>
      <c r="N148" s="163">
        <f>I148+L148</f>
        <v>857241</v>
      </c>
      <c r="O148" s="53"/>
    </row>
    <row r="149" spans="1:15" s="30" customFormat="1" ht="12.75">
      <c r="A149" s="59"/>
      <c r="B149" s="60" t="s">
        <v>139</v>
      </c>
      <c r="C149" s="61">
        <f>C143</f>
        <v>364</v>
      </c>
      <c r="D149" s="61">
        <f aca="true" t="shared" si="63" ref="D149:N149">D143</f>
        <v>114</v>
      </c>
      <c r="E149" s="61">
        <f t="shared" si="63"/>
        <v>-1181</v>
      </c>
      <c r="F149" s="61">
        <f t="shared" si="63"/>
        <v>0</v>
      </c>
      <c r="G149" s="61">
        <f t="shared" si="63"/>
        <v>560</v>
      </c>
      <c r="H149" s="61">
        <f t="shared" si="63"/>
        <v>3626</v>
      </c>
      <c r="I149" s="61">
        <f t="shared" si="63"/>
        <v>3483</v>
      </c>
      <c r="J149" s="61">
        <f t="shared" si="63"/>
        <v>13379</v>
      </c>
      <c r="K149" s="61">
        <f t="shared" si="63"/>
        <v>-750</v>
      </c>
      <c r="L149" s="61">
        <f t="shared" si="63"/>
        <v>12629</v>
      </c>
      <c r="M149" s="61"/>
      <c r="N149" s="94">
        <f t="shared" si="63"/>
        <v>16112</v>
      </c>
      <c r="O149" s="53"/>
    </row>
    <row r="150" spans="1:15" s="30" customFormat="1" ht="13.5" thickBot="1">
      <c r="A150" s="84"/>
      <c r="B150" s="85" t="s">
        <v>140</v>
      </c>
      <c r="C150" s="86">
        <f aca="true" t="shared" si="64" ref="C150:N150">SUM(C148:C149)</f>
        <v>257496</v>
      </c>
      <c r="D150" s="86">
        <f t="shared" si="64"/>
        <v>84745</v>
      </c>
      <c r="E150" s="86">
        <f t="shared" si="64"/>
        <v>144734</v>
      </c>
      <c r="F150" s="86">
        <f t="shared" si="64"/>
        <v>25674</v>
      </c>
      <c r="G150" s="86">
        <f t="shared" si="64"/>
        <v>13261</v>
      </c>
      <c r="H150" s="86">
        <f t="shared" si="64"/>
        <v>3758</v>
      </c>
      <c r="I150" s="86">
        <f t="shared" si="64"/>
        <v>529668</v>
      </c>
      <c r="J150" s="86">
        <f t="shared" si="64"/>
        <v>13379</v>
      </c>
      <c r="K150" s="86">
        <f t="shared" si="64"/>
        <v>330306</v>
      </c>
      <c r="L150" s="86">
        <f t="shared" si="64"/>
        <v>343685</v>
      </c>
      <c r="M150" s="86">
        <f t="shared" si="64"/>
        <v>0</v>
      </c>
      <c r="N150" s="95">
        <f t="shared" si="64"/>
        <v>873353</v>
      </c>
      <c r="O150" s="53"/>
    </row>
    <row r="152" ht="12.75">
      <c r="N152" s="50"/>
    </row>
  </sheetData>
  <mergeCells count="7">
    <mergeCell ref="A1:N1"/>
    <mergeCell ref="C133:L133"/>
    <mergeCell ref="B2:N2"/>
    <mergeCell ref="C4:L4"/>
    <mergeCell ref="C88:L88"/>
    <mergeCell ref="M3:N3"/>
    <mergeCell ref="C45:L45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2005-03-04T10:09:10Z</cp:lastPrinted>
  <dcterms:created xsi:type="dcterms:W3CDTF">2003-02-14T09:32:56Z</dcterms:created>
  <dcterms:modified xsi:type="dcterms:W3CDTF">2004-12-14T20:20:41Z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