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61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<sst xmlns="http://schemas.openxmlformats.org/spreadsheetml/2006/main" count="192" uniqueCount="114">
  <si>
    <t>Könyvtár</t>
  </si>
  <si>
    <t>Cím</t>
  </si>
  <si>
    <t>Szakfeladat</t>
  </si>
  <si>
    <t>Műk.bev.</t>
  </si>
  <si>
    <t>Helyi adó</t>
  </si>
  <si>
    <t>Áteng.adó</t>
  </si>
  <si>
    <t>Közp.tám</t>
  </si>
  <si>
    <t>Műk.átv.</t>
  </si>
  <si>
    <t>Fejl.célú b.</t>
  </si>
  <si>
    <t>Fejl.átv.</t>
  </si>
  <si>
    <t>Pénzmaradv.</t>
  </si>
  <si>
    <t>Bev.össz.</t>
  </si>
  <si>
    <t>Kisegítő mg. Feladatok</t>
  </si>
  <si>
    <t>Iskolai int. Étkeztetés</t>
  </si>
  <si>
    <t>Munkahelyi vendéglátás</t>
  </si>
  <si>
    <t>Műk.hitel</t>
  </si>
  <si>
    <t>1000 Ft-ban</t>
  </si>
  <si>
    <t>Fejl.közp.tám.</t>
  </si>
  <si>
    <t>1 1</t>
  </si>
  <si>
    <t xml:space="preserve"> 1 2 2</t>
  </si>
  <si>
    <t xml:space="preserve">1 2 5 </t>
  </si>
  <si>
    <t xml:space="preserve">1 2 8 </t>
  </si>
  <si>
    <t xml:space="preserve">1 2 6 </t>
  </si>
  <si>
    <t>Település vízellátás</t>
  </si>
  <si>
    <t xml:space="preserve">1 2 7 </t>
  </si>
  <si>
    <t>köztemető fenntartás</t>
  </si>
  <si>
    <t>1 2</t>
  </si>
  <si>
    <t xml:space="preserve">1 3 3 </t>
  </si>
  <si>
    <t>Házi szociális gondozás</t>
  </si>
  <si>
    <t>1 3 4</t>
  </si>
  <si>
    <t>Szociális étkezés</t>
  </si>
  <si>
    <t xml:space="preserve">1 3 </t>
  </si>
  <si>
    <t>Szociális ellátás össz.</t>
  </si>
  <si>
    <t>Telep. Üzemelt.össz.</t>
  </si>
  <si>
    <t>Város és község rend.</t>
  </si>
  <si>
    <t>Önkorm. igazg.tev.</t>
  </si>
  <si>
    <t>1 5 1</t>
  </si>
  <si>
    <t>1 5 2</t>
  </si>
  <si>
    <t>Saját ingatlan haszn.</t>
  </si>
  <si>
    <t>1 5 3</t>
  </si>
  <si>
    <t>Önk.intézményi ell.</t>
  </si>
  <si>
    <t xml:space="preserve">1 5 8 </t>
  </si>
  <si>
    <t>Önk.felad.nem tervezh.</t>
  </si>
  <si>
    <t>1 5</t>
  </si>
  <si>
    <t>Egyéb felad. Össz.</t>
  </si>
  <si>
    <t>Polg. Hiv. összesen</t>
  </si>
  <si>
    <t>2 3</t>
  </si>
  <si>
    <t xml:space="preserve">3 4 </t>
  </si>
  <si>
    <t>3 5</t>
  </si>
  <si>
    <t>Iskolai int. Vagyon m.</t>
  </si>
  <si>
    <t>1 2 3</t>
  </si>
  <si>
    <t>Ált. isk. ellát. Össz.</t>
  </si>
  <si>
    <t>4 1</t>
  </si>
  <si>
    <t>Háziorvosi szolgálat</t>
  </si>
  <si>
    <t xml:space="preserve">4 2 </t>
  </si>
  <si>
    <t>Gyerm.háziorvosi sz.</t>
  </si>
  <si>
    <t>4 3</t>
  </si>
  <si>
    <t>Eü. egyéb feladatok</t>
  </si>
  <si>
    <t xml:space="preserve">4 4 </t>
  </si>
  <si>
    <t>Fogorvosi ellátás</t>
  </si>
  <si>
    <t>4 5</t>
  </si>
  <si>
    <t>Védőnői szolgálat</t>
  </si>
  <si>
    <t xml:space="preserve">4 6 </t>
  </si>
  <si>
    <t xml:space="preserve">4 7 </t>
  </si>
  <si>
    <t>Kiegészítő alap.ell.</t>
  </si>
  <si>
    <t>Eü.ellátás  össz.</t>
  </si>
  <si>
    <t>Részben önáll.gazd.</t>
  </si>
  <si>
    <t>6 1</t>
  </si>
  <si>
    <t>6 2</t>
  </si>
  <si>
    <t>Művelődési központ</t>
  </si>
  <si>
    <t>Művk. és könyvt össz</t>
  </si>
  <si>
    <t>Bevételek összesen</t>
  </si>
  <si>
    <t>Települési hulladék k.</t>
  </si>
  <si>
    <t>Hivatásos önk. Tűzolt.</t>
  </si>
  <si>
    <t>Fejl.-h.itel</t>
  </si>
  <si>
    <t>1 5 9</t>
  </si>
  <si>
    <t>Finanszírozási műv. elsz.</t>
  </si>
  <si>
    <t>Pótelőirányzat</t>
  </si>
  <si>
    <t>13 1</t>
  </si>
  <si>
    <t>13 2</t>
  </si>
  <si>
    <t>3 1</t>
  </si>
  <si>
    <t>2 1</t>
  </si>
  <si>
    <t>1 7 1</t>
  </si>
  <si>
    <t>17 2</t>
  </si>
  <si>
    <t>Mód. Előirányzat</t>
  </si>
  <si>
    <t>15 5</t>
  </si>
  <si>
    <t>Önk. ig. Módosított</t>
  </si>
  <si>
    <t>Módosított előir.</t>
  </si>
  <si>
    <t>EU választ mód. ei.</t>
  </si>
  <si>
    <t>Eseti pénzb.ell.mód. előir.</t>
  </si>
  <si>
    <t>1 5 10</t>
  </si>
  <si>
    <t>Ovodai ell. Módosított</t>
  </si>
  <si>
    <t>Iskola Eü. módosított előir.</t>
  </si>
  <si>
    <t xml:space="preserve">Önk. elszám. mód. ei. </t>
  </si>
  <si>
    <t>Módosított előirányzat</t>
  </si>
  <si>
    <t>Kisebbségi önkormányzatok össz.</t>
  </si>
  <si>
    <t>Cigány Kisebbs.önkorm.</t>
  </si>
  <si>
    <t>Ált.iskola.</t>
  </si>
  <si>
    <t>Ált. isk. módosított előir.</t>
  </si>
  <si>
    <t>2. számú melléklet a 3/2005.(III.4.)  önkormányzati rendelethez</t>
  </si>
  <si>
    <t>Rétság Város Önkormányzat 2004. évi költségvetésének módosított bevétele szakfeladatonként</t>
  </si>
  <si>
    <t>Kisegítő mg. mód.előirányzat</t>
  </si>
  <si>
    <t>Óvodai ell. mód.előirányzat</t>
  </si>
  <si>
    <t xml:space="preserve">Óvodai ellát.módelőir. </t>
  </si>
  <si>
    <t>Iskolai int. étk. mód.előir.</t>
  </si>
  <si>
    <t>Szennyvízkezelés</t>
  </si>
  <si>
    <t>Módosított ei.</t>
  </si>
  <si>
    <t>Rendesz.pénzb.mód. ei.</t>
  </si>
  <si>
    <t>Egyéb szórak.tev. módosított</t>
  </si>
  <si>
    <t>Önkorm. elszám.. . mód ei..</t>
  </si>
  <si>
    <t>Szlovák Kisebbs.mód.ei.</t>
  </si>
  <si>
    <t xml:space="preserve">Módosított előir.- </t>
  </si>
  <si>
    <t>Óvodai intézm. Étkez.</t>
  </si>
  <si>
    <t>Óvodai ellátás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</si>
</sst>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3" fontId="6" fillId="0" borderId="24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7" fillId="0" borderId="8" xfId="0" applyNumberFormat="1" applyFont="1" applyFill="1" applyBorder="1" applyAlignment="1">
      <alignment/>
    </xf>
    <xf numFmtId="0" fontId="7" fillId="3" borderId="8" xfId="0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7" fillId="3" borderId="4" xfId="0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7" fillId="0" borderId="18" xfId="0" applyNumberFormat="1" applyFont="1" applyFill="1" applyBorder="1" applyAlignment="1">
      <alignment/>
    </xf>
    <xf numFmtId="0" fontId="7" fillId="3" borderId="3" xfId="0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0" borderId="0" xfId="0" applyFont="1" applyAlignment="1">
      <alignment/>
    </xf>
    <xf numFmtId="3" fontId="5" fillId="3" borderId="4" xfId="0" applyNumberFormat="1" applyFont="1" applyFill="1" applyBorder="1" applyAlignment="1">
      <alignment/>
    </xf>
    <xf numFmtId="3" fontId="5" fillId="3" borderId="16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/>
    </xf>
    <xf numFmtId="3" fontId="5" fillId="3" borderId="18" xfId="0" applyNumberFormat="1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7" fillId="3" borderId="28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2" borderId="26" xfId="0" applyFont="1" applyFill="1" applyBorder="1" applyAlignment="1">
      <alignment horizontal="center"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37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0" fontId="5" fillId="3" borderId="7" xfId="0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7" fillId="3" borderId="21" xfId="0" applyFont="1" applyFill="1" applyBorder="1" applyAlignment="1">
      <alignment/>
    </xf>
    <xf numFmtId="0" fontId="7" fillId="3" borderId="22" xfId="0" applyFont="1" applyFill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7" fillId="0" borderId="3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3" fontId="7" fillId="0" borderId="16" xfId="0" applyNumberFormat="1" applyFont="1" applyBorder="1" applyAlignment="1">
      <alignment/>
    </xf>
    <xf numFmtId="0" fontId="7" fillId="3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3" borderId="38" xfId="0" applyFont="1" applyFill="1" applyBorder="1" applyAlignment="1">
      <alignment horizontal="center"/>
    </xf>
    <xf numFmtId="0" fontId="7" fillId="3" borderId="5" xfId="0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6" fillId="3" borderId="4" xfId="0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19"/>
  <sheetViews>
    <sheetView tabSelected="1" workbookViewId="0" topLeftCell="A1">
      <selection activeCell="A1" sqref="A1:N1"/>
    </sheetView>
  </sheetViews>
  <sheetFormatPr defaultColWidth="9.140625" defaultRowHeight="12.75"/>
  <cols>
    <col min="2" max="2" width="19.00390625" style="0" customWidth="1"/>
    <col min="3" max="4" width="7.7109375" style="0" customWidth="1"/>
    <col min="5" max="5" width="8.140625" style="0" customWidth="1"/>
    <col min="6" max="6" width="8.8515625" style="0" customWidth="1"/>
    <col min="7" max="7" width="7.7109375" style="0" customWidth="1"/>
    <col min="8" max="8" width="8.7109375" style="0" customWidth="1"/>
    <col min="9" max="9" width="7.28125" style="0" customWidth="1"/>
    <col min="12" max="12" width="8.00390625" style="0" customWidth="1"/>
    <col min="14" max="14" width="10.7109375" style="0" customWidth="1"/>
    <col min="15" max="15" width="12.421875" style="0" bestFit="1" customWidth="1"/>
  </cols>
  <sheetData>
    <row r="1" spans="1:14" s="1" customFormat="1" ht="13.5" customHeight="1">
      <c r="A1" s="158" t="s">
        <v>99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s="1" customFormat="1" ht="12.75">
      <c r="A2" s="158" t="s">
        <v>100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13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56" t="s">
        <v>16</v>
      </c>
      <c r="N3" s="157"/>
    </row>
    <row r="4" spans="1:22" s="14" customFormat="1" ht="13.5" thickBot="1">
      <c r="A4" s="35" t="s">
        <v>1</v>
      </c>
      <c r="B4" s="36" t="s">
        <v>2</v>
      </c>
      <c r="C4" s="36" t="s">
        <v>3</v>
      </c>
      <c r="D4" s="36" t="s">
        <v>7</v>
      </c>
      <c r="E4" s="36" t="s">
        <v>4</v>
      </c>
      <c r="F4" s="36" t="s">
        <v>5</v>
      </c>
      <c r="G4" s="36" t="s">
        <v>15</v>
      </c>
      <c r="H4" s="36" t="s">
        <v>6</v>
      </c>
      <c r="I4" s="36" t="s">
        <v>8</v>
      </c>
      <c r="J4" s="36" t="s">
        <v>17</v>
      </c>
      <c r="K4" s="36" t="s">
        <v>74</v>
      </c>
      <c r="L4" s="36" t="s">
        <v>9</v>
      </c>
      <c r="M4" s="36" t="s">
        <v>10</v>
      </c>
      <c r="N4" s="97" t="s">
        <v>11</v>
      </c>
      <c r="O4" s="40"/>
      <c r="P4" s="40"/>
      <c r="Q4" s="40"/>
      <c r="R4" s="40"/>
      <c r="S4" s="40"/>
      <c r="T4" s="40"/>
      <c r="U4" s="40"/>
      <c r="V4" s="40"/>
    </row>
    <row r="5" spans="1:14" s="1" customFormat="1" ht="12.75">
      <c r="A5" s="101" t="s">
        <v>18</v>
      </c>
      <c r="B5" s="102" t="s">
        <v>35</v>
      </c>
      <c r="C5" s="103">
        <v>2795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78">
        <f>SUM(C5:M5)</f>
        <v>2795</v>
      </c>
    </row>
    <row r="6" spans="1:14" s="1" customFormat="1" ht="12.75">
      <c r="A6" s="55"/>
      <c r="B6" s="56" t="s">
        <v>77</v>
      </c>
      <c r="C6" s="57">
        <v>96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4">
        <f>SUM(C6:M6)</f>
        <v>96</v>
      </c>
    </row>
    <row r="7" spans="1:14" s="1" customFormat="1" ht="13.5" thickBot="1">
      <c r="A7" s="64"/>
      <c r="B7" s="65" t="s">
        <v>86</v>
      </c>
      <c r="C7" s="66">
        <f>SUM(C5:C6)</f>
        <v>2891</v>
      </c>
      <c r="D7" s="66">
        <f aca="true" t="shared" si="0" ref="D7:N7">SUM(D5:D6)</f>
        <v>0</v>
      </c>
      <c r="E7" s="66">
        <f t="shared" si="0"/>
        <v>0</v>
      </c>
      <c r="F7" s="66">
        <f t="shared" si="0"/>
        <v>0</v>
      </c>
      <c r="G7" s="66">
        <f t="shared" si="0"/>
        <v>0</v>
      </c>
      <c r="H7" s="66">
        <f t="shared" si="0"/>
        <v>0</v>
      </c>
      <c r="I7" s="66">
        <f t="shared" si="0"/>
        <v>0</v>
      </c>
      <c r="J7" s="66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33">
        <f t="shared" si="0"/>
        <v>2891</v>
      </c>
    </row>
    <row r="8" spans="1:14" s="1" customFormat="1" ht="10.5" customHeight="1" thickBot="1">
      <c r="A8" s="46"/>
      <c r="B8" s="47" t="s">
        <v>88</v>
      </c>
      <c r="C8" s="48"/>
      <c r="D8" s="48">
        <v>950</v>
      </c>
      <c r="E8" s="48"/>
      <c r="F8" s="48"/>
      <c r="G8" s="48"/>
      <c r="H8" s="48"/>
      <c r="I8" s="48"/>
      <c r="J8" s="48"/>
      <c r="K8" s="48"/>
      <c r="L8" s="48"/>
      <c r="M8" s="48"/>
      <c r="N8" s="49">
        <f>SUM(C8:M8)</f>
        <v>950</v>
      </c>
    </row>
    <row r="9" spans="1:14" ht="12" customHeight="1" thickBot="1">
      <c r="A9" s="17" t="s">
        <v>19</v>
      </c>
      <c r="B9" s="18" t="s">
        <v>12</v>
      </c>
      <c r="C9" s="29">
        <v>550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30">
        <f aca="true" t="shared" si="1" ref="N9:N20">SUM(C9:M9)</f>
        <v>550</v>
      </c>
    </row>
    <row r="10" spans="1:14" ht="12" customHeight="1">
      <c r="A10" s="6"/>
      <c r="B10" s="7" t="s">
        <v>77</v>
      </c>
      <c r="C10" s="23">
        <v>-276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30">
        <f t="shared" si="1"/>
        <v>-276</v>
      </c>
    </row>
    <row r="11" spans="1:14" ht="12" customHeight="1" thickBot="1">
      <c r="A11" s="19"/>
      <c r="B11" s="20" t="s">
        <v>101</v>
      </c>
      <c r="C11" s="31">
        <f>SUM(C9:C10)</f>
        <v>274</v>
      </c>
      <c r="D11" s="31">
        <f aca="true" t="shared" si="2" ref="D11:N11">SUM(D9:D10)</f>
        <v>0</v>
      </c>
      <c r="E11" s="31">
        <f t="shared" si="2"/>
        <v>0</v>
      </c>
      <c r="F11" s="31">
        <f t="shared" si="2"/>
        <v>0</v>
      </c>
      <c r="G11" s="31">
        <f t="shared" si="2"/>
        <v>0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0</v>
      </c>
      <c r="L11" s="31">
        <f t="shared" si="2"/>
        <v>0</v>
      </c>
      <c r="M11" s="31">
        <f t="shared" si="2"/>
        <v>0</v>
      </c>
      <c r="N11" s="31">
        <f t="shared" si="2"/>
        <v>274</v>
      </c>
    </row>
    <row r="12" spans="1:14" ht="12" customHeight="1" thickBot="1">
      <c r="A12" s="37" t="s">
        <v>50</v>
      </c>
      <c r="B12" s="38" t="s">
        <v>72</v>
      </c>
      <c r="C12" s="39">
        <v>5112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4">
        <f t="shared" si="1"/>
        <v>5112</v>
      </c>
    </row>
    <row r="13" spans="1:14" ht="12" customHeight="1">
      <c r="A13" s="4" t="s">
        <v>20</v>
      </c>
      <c r="B13" s="5" t="s">
        <v>34</v>
      </c>
      <c r="C13" s="21"/>
      <c r="D13" s="21">
        <v>2543</v>
      </c>
      <c r="E13" s="21"/>
      <c r="F13" s="21"/>
      <c r="G13" s="21"/>
      <c r="H13" s="21"/>
      <c r="I13" s="21"/>
      <c r="J13" s="21"/>
      <c r="K13" s="21"/>
      <c r="L13" s="21">
        <v>1514</v>
      </c>
      <c r="M13" s="21">
        <v>21992</v>
      </c>
      <c r="N13" s="22">
        <f t="shared" si="1"/>
        <v>26049</v>
      </c>
    </row>
    <row r="14" spans="1:14" ht="12" customHeight="1">
      <c r="A14" s="6"/>
      <c r="B14" s="7" t="s">
        <v>77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>SUM(C14:M14)</f>
        <v>0</v>
      </c>
    </row>
    <row r="15" spans="1:14" ht="12" customHeight="1" thickBot="1">
      <c r="A15" s="19"/>
      <c r="B15" s="20" t="s">
        <v>84</v>
      </c>
      <c r="C15" s="31"/>
      <c r="D15" s="31">
        <f>SUM(D13:D14)</f>
        <v>2543</v>
      </c>
      <c r="E15" s="31"/>
      <c r="F15" s="31"/>
      <c r="G15" s="31"/>
      <c r="H15" s="31"/>
      <c r="I15" s="31"/>
      <c r="J15" s="31"/>
      <c r="K15" s="31"/>
      <c r="L15" s="31">
        <f>SUM(L13:L14)</f>
        <v>1514</v>
      </c>
      <c r="M15" s="31">
        <f>SUM(M13:M14)</f>
        <v>21992</v>
      </c>
      <c r="N15" s="32">
        <f>SUM(N13:N14)</f>
        <v>26049</v>
      </c>
    </row>
    <row r="16" spans="1:14" ht="12" customHeight="1" thickBot="1">
      <c r="A16" s="41" t="s">
        <v>22</v>
      </c>
      <c r="B16" s="42" t="s">
        <v>23</v>
      </c>
      <c r="C16" s="43">
        <v>29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5">
        <f t="shared" si="1"/>
        <v>29</v>
      </c>
    </row>
    <row r="17" spans="1:14" ht="12" customHeight="1">
      <c r="A17" s="17" t="s">
        <v>24</v>
      </c>
      <c r="B17" s="18" t="s">
        <v>25</v>
      </c>
      <c r="C17" s="29">
        <v>228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>
        <f t="shared" si="1"/>
        <v>228</v>
      </c>
    </row>
    <row r="18" spans="1:14" ht="12" customHeight="1">
      <c r="A18" s="6"/>
      <c r="B18" s="7" t="s">
        <v>77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1"/>
        <v>0</v>
      </c>
    </row>
    <row r="19" spans="1:14" ht="12" customHeight="1" thickBot="1">
      <c r="A19" s="19"/>
      <c r="B19" s="20" t="s">
        <v>87</v>
      </c>
      <c r="C19" s="31">
        <f>SUM(C17:C18)</f>
        <v>228</v>
      </c>
      <c r="D19" s="31">
        <f aca="true" t="shared" si="3" ref="D19:N19">SUM(D17:D18)</f>
        <v>0</v>
      </c>
      <c r="E19" s="31">
        <f t="shared" si="3"/>
        <v>0</v>
      </c>
      <c r="F19" s="31">
        <f t="shared" si="3"/>
        <v>0</v>
      </c>
      <c r="G19" s="31">
        <f t="shared" si="3"/>
        <v>0</v>
      </c>
      <c r="H19" s="31">
        <f t="shared" si="3"/>
        <v>0</v>
      </c>
      <c r="I19" s="31">
        <f t="shared" si="3"/>
        <v>0</v>
      </c>
      <c r="J19" s="31">
        <f t="shared" si="3"/>
        <v>0</v>
      </c>
      <c r="K19" s="31">
        <f t="shared" si="3"/>
        <v>0</v>
      </c>
      <c r="L19" s="31">
        <f t="shared" si="3"/>
        <v>0</v>
      </c>
      <c r="M19" s="31">
        <f t="shared" si="3"/>
        <v>0</v>
      </c>
      <c r="N19" s="32">
        <f t="shared" si="3"/>
        <v>228</v>
      </c>
    </row>
    <row r="20" spans="1:14" ht="12" customHeight="1">
      <c r="A20" s="41" t="s">
        <v>21</v>
      </c>
      <c r="B20" s="42" t="s">
        <v>105</v>
      </c>
      <c r="C20" s="43">
        <v>6906</v>
      </c>
      <c r="D20" s="43"/>
      <c r="E20" s="43"/>
      <c r="F20" s="43"/>
      <c r="G20" s="43"/>
      <c r="H20" s="43"/>
      <c r="I20" s="43"/>
      <c r="J20" s="43"/>
      <c r="K20" s="43">
        <v>85000</v>
      </c>
      <c r="L20" s="43">
        <v>53322</v>
      </c>
      <c r="M20" s="43"/>
      <c r="N20" s="45">
        <f t="shared" si="1"/>
        <v>145228</v>
      </c>
    </row>
    <row r="21" spans="1:14" ht="12" customHeight="1">
      <c r="A21" s="6"/>
      <c r="B21" s="7" t="s">
        <v>77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>SUM(C21:M21)</f>
        <v>0</v>
      </c>
    </row>
    <row r="22" spans="1:14" ht="12" customHeight="1" thickBot="1">
      <c r="A22" s="37"/>
      <c r="B22" s="38" t="s">
        <v>106</v>
      </c>
      <c r="C22" s="39">
        <f>SUM(C20:C21)</f>
        <v>6906</v>
      </c>
      <c r="D22" s="39"/>
      <c r="E22" s="39"/>
      <c r="F22" s="39"/>
      <c r="G22" s="39"/>
      <c r="H22" s="39"/>
      <c r="I22" s="39"/>
      <c r="J22" s="39"/>
      <c r="K22" s="39">
        <f>SUM(K20:K21)</f>
        <v>85000</v>
      </c>
      <c r="L22" s="39">
        <f>SUM(L20:L21)</f>
        <v>53322</v>
      </c>
      <c r="M22" s="39"/>
      <c r="N22" s="44">
        <f>SUM(N20:N21)</f>
        <v>145228</v>
      </c>
    </row>
    <row r="23" spans="1:14" s="1" customFormat="1" ht="12.75">
      <c r="A23" s="10" t="s">
        <v>26</v>
      </c>
      <c r="B23" s="11" t="s">
        <v>33</v>
      </c>
      <c r="C23" s="27">
        <f>C9+C12+C13+C16+C17+C20</f>
        <v>12825</v>
      </c>
      <c r="D23" s="27">
        <f aca="true" t="shared" si="4" ref="D23:N23">D9+D12+D13+D16+D17+D20</f>
        <v>2543</v>
      </c>
      <c r="E23" s="27">
        <f t="shared" si="4"/>
        <v>0</v>
      </c>
      <c r="F23" s="27">
        <f t="shared" si="4"/>
        <v>0</v>
      </c>
      <c r="G23" s="27">
        <f t="shared" si="4"/>
        <v>0</v>
      </c>
      <c r="H23" s="27">
        <f t="shared" si="4"/>
        <v>0</v>
      </c>
      <c r="I23" s="27">
        <f t="shared" si="4"/>
        <v>0</v>
      </c>
      <c r="J23" s="27">
        <f t="shared" si="4"/>
        <v>0</v>
      </c>
      <c r="K23" s="27">
        <f t="shared" si="4"/>
        <v>85000</v>
      </c>
      <c r="L23" s="27">
        <f t="shared" si="4"/>
        <v>54836</v>
      </c>
      <c r="M23" s="27">
        <f t="shared" si="4"/>
        <v>21992</v>
      </c>
      <c r="N23" s="27">
        <f t="shared" si="4"/>
        <v>177196</v>
      </c>
    </row>
    <row r="24" spans="1:14" s="1" customFormat="1" ht="12.75">
      <c r="A24" s="55"/>
      <c r="B24" s="56" t="s">
        <v>77</v>
      </c>
      <c r="C24" s="57">
        <f>C10+C14+C18+C21</f>
        <v>-276</v>
      </c>
      <c r="D24" s="57">
        <f aca="true" t="shared" si="5" ref="D24:N24">D10+D14+D18+D21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57">
        <f t="shared" si="5"/>
        <v>0</v>
      </c>
      <c r="M24" s="57">
        <f t="shared" si="5"/>
        <v>0</v>
      </c>
      <c r="N24" s="57">
        <f t="shared" si="5"/>
        <v>-276</v>
      </c>
    </row>
    <row r="25" spans="1:14" s="1" customFormat="1" ht="13.5" thickBot="1">
      <c r="A25" s="10"/>
      <c r="B25" s="11" t="s">
        <v>106</v>
      </c>
      <c r="C25" s="27">
        <f>SUM(C23:C24)</f>
        <v>12549</v>
      </c>
      <c r="D25" s="27">
        <f>SUM(D23:D24)</f>
        <v>2543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f>SUM(K23:K24)</f>
        <v>85000</v>
      </c>
      <c r="L25" s="27">
        <f>SUM(L23:L24)</f>
        <v>54836</v>
      </c>
      <c r="M25" s="27">
        <f>SUM(M23:M24)</f>
        <v>21992</v>
      </c>
      <c r="N25" s="28">
        <f>SUM(N23:N24)</f>
        <v>176920</v>
      </c>
    </row>
    <row r="26" spans="1:14" s="1" customFormat="1" ht="12.75">
      <c r="A26" s="17" t="s">
        <v>78</v>
      </c>
      <c r="B26" s="18" t="s">
        <v>107</v>
      </c>
      <c r="C26" s="29"/>
      <c r="D26" s="29">
        <v>2673</v>
      </c>
      <c r="E26" s="29"/>
      <c r="F26" s="29"/>
      <c r="G26" s="29"/>
      <c r="H26" s="29"/>
      <c r="I26" s="29"/>
      <c r="J26" s="29"/>
      <c r="K26" s="29"/>
      <c r="L26" s="29"/>
      <c r="M26" s="29"/>
      <c r="N26" s="61">
        <f>SUM(C26:M26)</f>
        <v>2673</v>
      </c>
    </row>
    <row r="27" spans="1:14" s="1" customFormat="1" ht="12.75">
      <c r="A27" s="6"/>
      <c r="B27" s="7" t="s">
        <v>77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>
        <f>SUM(C27:M27)</f>
        <v>0</v>
      </c>
    </row>
    <row r="28" spans="1:14" s="1" customFormat="1" ht="13.5" thickBot="1">
      <c r="A28" s="19"/>
      <c r="B28" s="9" t="s">
        <v>87</v>
      </c>
      <c r="C28" s="25"/>
      <c r="D28" s="25">
        <f>SUM(D26:D27)</f>
        <v>2673</v>
      </c>
      <c r="E28" s="25">
        <f aca="true" t="shared" si="6" ref="E28:N28">SUM(E26:E27)</f>
        <v>0</v>
      </c>
      <c r="F28" s="25">
        <f t="shared" si="6"/>
        <v>0</v>
      </c>
      <c r="G28" s="25">
        <f t="shared" si="6"/>
        <v>0</v>
      </c>
      <c r="H28" s="25">
        <f t="shared" si="6"/>
        <v>0</v>
      </c>
      <c r="I28" s="25">
        <f t="shared" si="6"/>
        <v>0</v>
      </c>
      <c r="J28" s="25">
        <f t="shared" si="6"/>
        <v>0</v>
      </c>
      <c r="K28" s="25">
        <f t="shared" si="6"/>
        <v>0</v>
      </c>
      <c r="L28" s="25">
        <f t="shared" si="6"/>
        <v>0</v>
      </c>
      <c r="M28" s="25">
        <f t="shared" si="6"/>
        <v>0</v>
      </c>
      <c r="N28" s="26">
        <f t="shared" si="6"/>
        <v>2673</v>
      </c>
    </row>
    <row r="29" spans="1:14" s="1" customFormat="1" ht="12.75">
      <c r="A29" s="89" t="s">
        <v>79</v>
      </c>
      <c r="B29" s="17" t="s">
        <v>89</v>
      </c>
      <c r="C29" s="29"/>
      <c r="D29" s="29">
        <v>4494</v>
      </c>
      <c r="E29" s="29"/>
      <c r="F29" s="29"/>
      <c r="G29" s="29"/>
      <c r="H29" s="29"/>
      <c r="I29" s="29"/>
      <c r="J29" s="29"/>
      <c r="K29" s="29"/>
      <c r="L29" s="29"/>
      <c r="M29" s="29"/>
      <c r="N29" s="30">
        <f>SUM(C29:M29)</f>
        <v>4494</v>
      </c>
    </row>
    <row r="30" spans="1:14" s="1" customFormat="1" ht="12.75">
      <c r="A30" s="90"/>
      <c r="B30" s="6" t="s">
        <v>77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>
        <f>SUM(C30:M30)</f>
        <v>0</v>
      </c>
    </row>
    <row r="31" spans="1:14" s="1" customFormat="1" ht="13.5" thickBot="1">
      <c r="A31" s="90"/>
      <c r="B31" s="19" t="s">
        <v>94</v>
      </c>
      <c r="C31" s="31">
        <f>SUM(C29:C30)</f>
        <v>0</v>
      </c>
      <c r="D31" s="31">
        <f aca="true" t="shared" si="7" ref="D31:N31">SUM(D29:D30)</f>
        <v>4494</v>
      </c>
      <c r="E31" s="31">
        <f t="shared" si="7"/>
        <v>0</v>
      </c>
      <c r="F31" s="31">
        <f t="shared" si="7"/>
        <v>0</v>
      </c>
      <c r="G31" s="31">
        <f t="shared" si="7"/>
        <v>0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2">
        <f t="shared" si="7"/>
        <v>4494</v>
      </c>
    </row>
    <row r="32" spans="1:14" s="2" customFormat="1" ht="12" customHeight="1" thickBot="1">
      <c r="A32" s="8" t="s">
        <v>27</v>
      </c>
      <c r="B32" s="42" t="s">
        <v>28</v>
      </c>
      <c r="C32" s="43">
        <v>76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5">
        <f>SUM(C32:M32)</f>
        <v>76</v>
      </c>
    </row>
    <row r="33" spans="1:14" ht="12" customHeight="1">
      <c r="A33" s="17" t="s">
        <v>29</v>
      </c>
      <c r="B33" s="18" t="s">
        <v>30</v>
      </c>
      <c r="C33" s="29">
        <v>578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>
        <f>SUM(C33:M33)</f>
        <v>578</v>
      </c>
    </row>
    <row r="34" spans="1:14" ht="12" customHeight="1">
      <c r="A34" s="6"/>
      <c r="B34" s="7" t="s">
        <v>77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SUM(C34:M34)</f>
        <v>0</v>
      </c>
    </row>
    <row r="35" spans="1:14" ht="12" customHeight="1" thickBot="1">
      <c r="A35" s="19"/>
      <c r="B35" s="20" t="s">
        <v>94</v>
      </c>
      <c r="C35" s="31">
        <f>SUM(C33:C34)</f>
        <v>578</v>
      </c>
      <c r="D35" s="31">
        <f aca="true" t="shared" si="8" ref="D35:N35">SUM(D33:D34)</f>
        <v>0</v>
      </c>
      <c r="E35" s="31">
        <f t="shared" si="8"/>
        <v>0</v>
      </c>
      <c r="F35" s="31">
        <f t="shared" si="8"/>
        <v>0</v>
      </c>
      <c r="G35" s="31">
        <f t="shared" si="8"/>
        <v>0</v>
      </c>
      <c r="H35" s="31">
        <f t="shared" si="8"/>
        <v>0</v>
      </c>
      <c r="I35" s="31">
        <f t="shared" si="8"/>
        <v>0</v>
      </c>
      <c r="J35" s="31">
        <f t="shared" si="8"/>
        <v>0</v>
      </c>
      <c r="K35" s="31">
        <f t="shared" si="8"/>
        <v>0</v>
      </c>
      <c r="L35" s="31">
        <f t="shared" si="8"/>
        <v>0</v>
      </c>
      <c r="M35" s="31">
        <f t="shared" si="8"/>
        <v>0</v>
      </c>
      <c r="N35" s="32">
        <f t="shared" si="8"/>
        <v>578</v>
      </c>
    </row>
    <row r="36" spans="1:14" s="1" customFormat="1" ht="12.75">
      <c r="A36" s="93" t="s">
        <v>31</v>
      </c>
      <c r="B36" s="46" t="s">
        <v>32</v>
      </c>
      <c r="C36" s="48">
        <f aca="true" t="shared" si="9" ref="C36:N36">C26+C29+C32+C33</f>
        <v>654</v>
      </c>
      <c r="D36" s="48">
        <f t="shared" si="9"/>
        <v>7167</v>
      </c>
      <c r="E36" s="48">
        <f t="shared" si="9"/>
        <v>0</v>
      </c>
      <c r="F36" s="48">
        <f t="shared" si="9"/>
        <v>0</v>
      </c>
      <c r="G36" s="48">
        <f t="shared" si="9"/>
        <v>0</v>
      </c>
      <c r="H36" s="48">
        <f t="shared" si="9"/>
        <v>0</v>
      </c>
      <c r="I36" s="48">
        <f t="shared" si="9"/>
        <v>0</v>
      </c>
      <c r="J36" s="48">
        <f t="shared" si="9"/>
        <v>0</v>
      </c>
      <c r="K36" s="48">
        <f t="shared" si="9"/>
        <v>0</v>
      </c>
      <c r="L36" s="48">
        <f t="shared" si="9"/>
        <v>0</v>
      </c>
      <c r="M36" s="48">
        <f t="shared" si="9"/>
        <v>0</v>
      </c>
      <c r="N36" s="48">
        <f t="shared" si="9"/>
        <v>7821</v>
      </c>
    </row>
    <row r="37" spans="1:15" s="1" customFormat="1" ht="12.75">
      <c r="A37" s="94"/>
      <c r="B37" s="55" t="s">
        <v>77</v>
      </c>
      <c r="C37" s="57">
        <f>C27+C34+C30</f>
        <v>0</v>
      </c>
      <c r="D37" s="57">
        <f aca="true" t="shared" si="10" ref="D37:N37">D27+D34+D30</f>
        <v>0</v>
      </c>
      <c r="E37" s="57">
        <f t="shared" si="10"/>
        <v>0</v>
      </c>
      <c r="F37" s="57">
        <f t="shared" si="10"/>
        <v>0</v>
      </c>
      <c r="G37" s="57">
        <f t="shared" si="10"/>
        <v>0</v>
      </c>
      <c r="H37" s="57">
        <f t="shared" si="10"/>
        <v>0</v>
      </c>
      <c r="I37" s="57">
        <f t="shared" si="10"/>
        <v>0</v>
      </c>
      <c r="J37" s="57">
        <f t="shared" si="10"/>
        <v>0</v>
      </c>
      <c r="K37" s="57">
        <f t="shared" si="10"/>
        <v>0</v>
      </c>
      <c r="L37" s="57">
        <f t="shared" si="10"/>
        <v>0</v>
      </c>
      <c r="M37" s="57">
        <f t="shared" si="10"/>
        <v>0</v>
      </c>
      <c r="N37" s="54">
        <f t="shared" si="10"/>
        <v>0</v>
      </c>
      <c r="O37" s="81"/>
    </row>
    <row r="38" spans="1:15" s="1" customFormat="1" ht="13.5" thickBot="1">
      <c r="A38" s="135"/>
      <c r="B38" s="50" t="s">
        <v>106</v>
      </c>
      <c r="C38" s="51">
        <f>SUM(C36:C37)</f>
        <v>654</v>
      </c>
      <c r="D38" s="51">
        <f aca="true" t="shared" si="11" ref="D38:N38">SUM(D36:D37)</f>
        <v>7167</v>
      </c>
      <c r="E38" s="51">
        <f t="shared" si="11"/>
        <v>0</v>
      </c>
      <c r="F38" s="51">
        <f t="shared" si="11"/>
        <v>0</v>
      </c>
      <c r="G38" s="51">
        <f t="shared" si="11"/>
        <v>0</v>
      </c>
      <c r="H38" s="51">
        <f t="shared" si="11"/>
        <v>0</v>
      </c>
      <c r="I38" s="51">
        <f t="shared" si="11"/>
        <v>0</v>
      </c>
      <c r="J38" s="51">
        <f t="shared" si="11"/>
        <v>0</v>
      </c>
      <c r="K38" s="51">
        <f t="shared" si="11"/>
        <v>0</v>
      </c>
      <c r="L38" s="51">
        <f t="shared" si="11"/>
        <v>0</v>
      </c>
      <c r="M38" s="51">
        <f t="shared" si="11"/>
        <v>0</v>
      </c>
      <c r="N38" s="63">
        <f t="shared" si="11"/>
        <v>7821</v>
      </c>
      <c r="O38" s="81"/>
    </row>
    <row r="39" spans="1:15" s="1" customFormat="1" ht="13.5" thickBot="1">
      <c r="A39" s="136"/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81"/>
    </row>
    <row r="40" spans="1:22" s="14" customFormat="1" ht="13.5" thickBot="1">
      <c r="A40" s="12" t="s">
        <v>1</v>
      </c>
      <c r="B40" s="13" t="s">
        <v>2</v>
      </c>
      <c r="C40" s="13" t="s">
        <v>3</v>
      </c>
      <c r="D40" s="13" t="s">
        <v>7</v>
      </c>
      <c r="E40" s="13" t="s">
        <v>4</v>
      </c>
      <c r="F40" s="13" t="s">
        <v>5</v>
      </c>
      <c r="G40" s="13" t="s">
        <v>15</v>
      </c>
      <c r="H40" s="13" t="s">
        <v>6</v>
      </c>
      <c r="I40" s="13" t="s">
        <v>8</v>
      </c>
      <c r="J40" s="13" t="s">
        <v>17</v>
      </c>
      <c r="K40" s="13" t="s">
        <v>74</v>
      </c>
      <c r="L40" s="13" t="s">
        <v>9</v>
      </c>
      <c r="M40" s="13" t="s">
        <v>10</v>
      </c>
      <c r="N40" s="125" t="s">
        <v>11</v>
      </c>
      <c r="O40" s="40"/>
      <c r="P40" s="40"/>
      <c r="Q40" s="40"/>
      <c r="R40" s="40"/>
      <c r="S40" s="40"/>
      <c r="T40" s="40"/>
      <c r="U40" s="40"/>
      <c r="V40" s="40"/>
    </row>
    <row r="41" spans="1:15" ht="12" customHeight="1">
      <c r="A41" s="17" t="s">
        <v>36</v>
      </c>
      <c r="B41" s="18" t="s">
        <v>14</v>
      </c>
      <c r="C41" s="29">
        <v>2674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>SUM(C41:M41)</f>
        <v>2674</v>
      </c>
      <c r="O41" s="15"/>
    </row>
    <row r="42" spans="1:15" ht="12" customHeight="1">
      <c r="A42" s="6"/>
      <c r="B42" s="7" t="s">
        <v>77</v>
      </c>
      <c r="C42" s="23">
        <v>-599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>
        <f>SUM(C42:M42)</f>
        <v>-599</v>
      </c>
      <c r="O42" s="15"/>
    </row>
    <row r="43" spans="1:14" ht="12" customHeight="1" thickBot="1">
      <c r="A43" s="19"/>
      <c r="B43" s="20" t="s">
        <v>87</v>
      </c>
      <c r="C43" s="31">
        <f>SUM(C41:C42)</f>
        <v>2075</v>
      </c>
      <c r="D43" s="31">
        <f aca="true" t="shared" si="12" ref="D43:M43">SUM(D41:D42)</f>
        <v>0</v>
      </c>
      <c r="E43" s="31">
        <f t="shared" si="12"/>
        <v>0</v>
      </c>
      <c r="F43" s="31">
        <f t="shared" si="12"/>
        <v>0</v>
      </c>
      <c r="G43" s="31">
        <f t="shared" si="12"/>
        <v>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2">
        <f>SUM(C43:M43)</f>
        <v>2075</v>
      </c>
    </row>
    <row r="44" spans="1:14" ht="12" customHeight="1">
      <c r="A44" s="17" t="s">
        <v>37</v>
      </c>
      <c r="B44" s="18" t="s">
        <v>38</v>
      </c>
      <c r="C44" s="29">
        <v>15076</v>
      </c>
      <c r="D44" s="29"/>
      <c r="E44" s="29"/>
      <c r="F44" s="29"/>
      <c r="G44" s="29"/>
      <c r="H44" s="29"/>
      <c r="I44" s="29">
        <v>30500</v>
      </c>
      <c r="J44" s="29"/>
      <c r="K44" s="29">
        <v>25000</v>
      </c>
      <c r="L44" s="29"/>
      <c r="M44" s="29">
        <v>3255</v>
      </c>
      <c r="N44" s="30">
        <f>SUM(C44:M44)</f>
        <v>73831</v>
      </c>
    </row>
    <row r="45" spans="1:14" ht="12" customHeight="1">
      <c r="A45" s="6"/>
      <c r="B45" s="7" t="s">
        <v>77</v>
      </c>
      <c r="C45" s="23">
        <v>693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>
        <f>SUM(C45:M45)</f>
        <v>693</v>
      </c>
    </row>
    <row r="46" spans="1:14" ht="12" customHeight="1" thickBot="1">
      <c r="A46" s="19"/>
      <c r="B46" s="20" t="s">
        <v>87</v>
      </c>
      <c r="C46" s="31">
        <f>SUM(C44:C45)</f>
        <v>15769</v>
      </c>
      <c r="D46" s="31">
        <f aca="true" t="shared" si="13" ref="D46:N46">SUM(D44:D45)</f>
        <v>0</v>
      </c>
      <c r="E46" s="31">
        <f t="shared" si="13"/>
        <v>0</v>
      </c>
      <c r="F46" s="31">
        <f t="shared" si="13"/>
        <v>0</v>
      </c>
      <c r="G46" s="31">
        <f t="shared" si="13"/>
        <v>0</v>
      </c>
      <c r="H46" s="31">
        <f t="shared" si="13"/>
        <v>0</v>
      </c>
      <c r="I46" s="31">
        <f t="shared" si="13"/>
        <v>30500</v>
      </c>
      <c r="J46" s="31">
        <f t="shared" si="13"/>
        <v>0</v>
      </c>
      <c r="K46" s="31">
        <f t="shared" si="13"/>
        <v>25000</v>
      </c>
      <c r="L46" s="31">
        <f t="shared" si="13"/>
        <v>0</v>
      </c>
      <c r="M46" s="31">
        <f t="shared" si="13"/>
        <v>3255</v>
      </c>
      <c r="N46" s="32">
        <f t="shared" si="13"/>
        <v>74524</v>
      </c>
    </row>
    <row r="47" spans="1:14" ht="12" customHeight="1" thickBot="1">
      <c r="A47" s="41" t="s">
        <v>39</v>
      </c>
      <c r="B47" s="42" t="s">
        <v>40</v>
      </c>
      <c r="C47" s="43">
        <v>2013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5">
        <f>SUM(C47:M47)</f>
        <v>2013</v>
      </c>
    </row>
    <row r="48" spans="1:14" ht="12" customHeight="1" thickBot="1">
      <c r="A48" s="58" t="s">
        <v>85</v>
      </c>
      <c r="B48" s="59" t="s">
        <v>108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>
        <v>512</v>
      </c>
      <c r="N48" s="61">
        <v>512</v>
      </c>
    </row>
    <row r="49" spans="1:14" ht="12" customHeight="1">
      <c r="A49" s="17" t="s">
        <v>90</v>
      </c>
      <c r="B49" s="18" t="s">
        <v>109</v>
      </c>
      <c r="C49" s="29"/>
      <c r="D49" s="29">
        <v>491</v>
      </c>
      <c r="E49" s="29"/>
      <c r="F49" s="29"/>
      <c r="G49" s="29"/>
      <c r="H49" s="29"/>
      <c r="I49" s="29"/>
      <c r="J49" s="29"/>
      <c r="K49" s="29"/>
      <c r="L49" s="29"/>
      <c r="M49" s="29">
        <v>6334</v>
      </c>
      <c r="N49" s="30">
        <f>SUM(C49:M49)</f>
        <v>6825</v>
      </c>
    </row>
    <row r="50" spans="1:14" ht="12" customHeight="1">
      <c r="A50" s="6"/>
      <c r="B50" s="7" t="s">
        <v>77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>
        <f>SUM(C50:M50)</f>
        <v>0</v>
      </c>
    </row>
    <row r="51" spans="1:14" ht="12" customHeight="1" thickBot="1">
      <c r="A51" s="19"/>
      <c r="B51" s="20" t="s">
        <v>93</v>
      </c>
      <c r="C51" s="31">
        <f>SUM(C49:C50)</f>
        <v>0</v>
      </c>
      <c r="D51" s="31">
        <f aca="true" t="shared" si="14" ref="D51:N51">SUM(D49:D50)</f>
        <v>491</v>
      </c>
      <c r="E51" s="31">
        <f t="shared" si="14"/>
        <v>0</v>
      </c>
      <c r="F51" s="31">
        <f t="shared" si="14"/>
        <v>0</v>
      </c>
      <c r="G51" s="31">
        <f t="shared" si="14"/>
        <v>0</v>
      </c>
      <c r="H51" s="31">
        <f t="shared" si="14"/>
        <v>0</v>
      </c>
      <c r="I51" s="31">
        <f t="shared" si="14"/>
        <v>0</v>
      </c>
      <c r="J51" s="31">
        <f t="shared" si="14"/>
        <v>0</v>
      </c>
      <c r="K51" s="31">
        <f t="shared" si="14"/>
        <v>0</v>
      </c>
      <c r="L51" s="31">
        <f t="shared" si="14"/>
        <v>0</v>
      </c>
      <c r="M51" s="31">
        <f t="shared" si="14"/>
        <v>6334</v>
      </c>
      <c r="N51" s="32">
        <f t="shared" si="14"/>
        <v>6825</v>
      </c>
    </row>
    <row r="52" spans="1:14" s="2" customFormat="1" ht="12" customHeight="1">
      <c r="A52" s="89" t="s">
        <v>41</v>
      </c>
      <c r="B52" s="4" t="s">
        <v>42</v>
      </c>
      <c r="C52" s="21">
        <v>560</v>
      </c>
      <c r="D52" s="21"/>
      <c r="E52" s="21">
        <v>82405</v>
      </c>
      <c r="F52" s="21">
        <v>125404</v>
      </c>
      <c r="G52" s="21"/>
      <c r="H52" s="21">
        <v>187102</v>
      </c>
      <c r="I52" s="21">
        <v>559</v>
      </c>
      <c r="J52" s="21">
        <v>115556</v>
      </c>
      <c r="K52" s="21"/>
      <c r="L52" s="21">
        <v>0</v>
      </c>
      <c r="M52" s="22"/>
      <c r="N52" s="104">
        <f>SUM(C52:M52)</f>
        <v>511586</v>
      </c>
    </row>
    <row r="53" spans="1:14" s="2" customFormat="1" ht="12" customHeight="1">
      <c r="A53" s="90"/>
      <c r="B53" s="8" t="s">
        <v>77</v>
      </c>
      <c r="C53" s="25"/>
      <c r="D53" s="25"/>
      <c r="E53" s="25">
        <v>5134</v>
      </c>
      <c r="F53" s="25"/>
      <c r="G53" s="25"/>
      <c r="H53" s="25">
        <v>-1851</v>
      </c>
      <c r="I53" s="25"/>
      <c r="J53" s="25">
        <v>13379</v>
      </c>
      <c r="K53" s="25"/>
      <c r="L53" s="25"/>
      <c r="M53" s="26"/>
      <c r="N53" s="105">
        <f>SUM(C53:M53)</f>
        <v>16662</v>
      </c>
    </row>
    <row r="54" spans="1:14" s="2" customFormat="1" ht="12" customHeight="1" thickBot="1">
      <c r="A54" s="91"/>
      <c r="B54" s="19" t="s">
        <v>106</v>
      </c>
      <c r="C54" s="31">
        <f>SUM(C52:C53)</f>
        <v>560</v>
      </c>
      <c r="D54" s="31"/>
      <c r="E54" s="31">
        <f>SUM(E52:E53)</f>
        <v>87539</v>
      </c>
      <c r="F54" s="31">
        <f>SUM(F52:F53)</f>
        <v>125404</v>
      </c>
      <c r="G54" s="31"/>
      <c r="H54" s="31">
        <f>SUM(H52:H53)</f>
        <v>185251</v>
      </c>
      <c r="I54" s="31">
        <f>SUM(I52:I53)</f>
        <v>559</v>
      </c>
      <c r="J54" s="31">
        <f>SUM(J52:J53)</f>
        <v>128935</v>
      </c>
      <c r="K54" s="31"/>
      <c r="L54" s="31">
        <f>SUM(L52:L53)</f>
        <v>0</v>
      </c>
      <c r="M54" s="32"/>
      <c r="N54" s="106">
        <f>SUM(N52:N53)</f>
        <v>528248</v>
      </c>
    </row>
    <row r="55" spans="1:14" s="2" customFormat="1" ht="12" customHeight="1" thickBot="1">
      <c r="A55" s="90" t="s">
        <v>75</v>
      </c>
      <c r="B55" s="41" t="s">
        <v>76</v>
      </c>
      <c r="C55" s="43"/>
      <c r="D55" s="43"/>
      <c r="E55" s="43"/>
      <c r="F55" s="43"/>
      <c r="G55" s="43">
        <v>0</v>
      </c>
      <c r="H55" s="43"/>
      <c r="I55" s="43"/>
      <c r="J55" s="43"/>
      <c r="K55" s="43"/>
      <c r="L55" s="43"/>
      <c r="M55" s="43"/>
      <c r="N55" s="45">
        <f>SUM(C55:M55)</f>
        <v>0</v>
      </c>
    </row>
    <row r="56" spans="1:14" s="1" customFormat="1" ht="12" customHeight="1">
      <c r="A56" s="93" t="s">
        <v>43</v>
      </c>
      <c r="B56" s="46" t="s">
        <v>44</v>
      </c>
      <c r="C56" s="48">
        <f>C41+C44+C47+C48+C49+C52+C55</f>
        <v>20323</v>
      </c>
      <c r="D56" s="48">
        <f aca="true" t="shared" si="15" ref="D56:N56">D41+D44+D47+D48+D49+D52+D55</f>
        <v>491</v>
      </c>
      <c r="E56" s="48">
        <f t="shared" si="15"/>
        <v>82405</v>
      </c>
      <c r="F56" s="48">
        <f t="shared" si="15"/>
        <v>125404</v>
      </c>
      <c r="G56" s="48">
        <f t="shared" si="15"/>
        <v>0</v>
      </c>
      <c r="H56" s="48">
        <f t="shared" si="15"/>
        <v>187102</v>
      </c>
      <c r="I56" s="48">
        <f t="shared" si="15"/>
        <v>31059</v>
      </c>
      <c r="J56" s="48">
        <f t="shared" si="15"/>
        <v>115556</v>
      </c>
      <c r="K56" s="48">
        <f t="shared" si="15"/>
        <v>25000</v>
      </c>
      <c r="L56" s="48">
        <f t="shared" si="15"/>
        <v>0</v>
      </c>
      <c r="M56" s="48">
        <f t="shared" si="15"/>
        <v>10101</v>
      </c>
      <c r="N56" s="48">
        <f t="shared" si="15"/>
        <v>597441</v>
      </c>
    </row>
    <row r="57" spans="1:14" s="1" customFormat="1" ht="12" customHeight="1">
      <c r="A57" s="94"/>
      <c r="B57" s="55" t="s">
        <v>77</v>
      </c>
      <c r="C57" s="57">
        <f>C42+C45+C50+C53</f>
        <v>94</v>
      </c>
      <c r="D57" s="57">
        <f aca="true" t="shared" si="16" ref="D57:N57">D42+D45+D50+D53</f>
        <v>0</v>
      </c>
      <c r="E57" s="57">
        <f t="shared" si="16"/>
        <v>5134</v>
      </c>
      <c r="F57" s="57">
        <f t="shared" si="16"/>
        <v>0</v>
      </c>
      <c r="G57" s="57">
        <f t="shared" si="16"/>
        <v>0</v>
      </c>
      <c r="H57" s="57">
        <f t="shared" si="16"/>
        <v>-1851</v>
      </c>
      <c r="I57" s="57">
        <f t="shared" si="16"/>
        <v>0</v>
      </c>
      <c r="J57" s="57">
        <f t="shared" si="16"/>
        <v>13379</v>
      </c>
      <c r="K57" s="57">
        <f t="shared" si="16"/>
        <v>0</v>
      </c>
      <c r="L57" s="57">
        <f t="shared" si="16"/>
        <v>0</v>
      </c>
      <c r="M57" s="57">
        <f t="shared" si="16"/>
        <v>0</v>
      </c>
      <c r="N57" s="57">
        <f t="shared" si="16"/>
        <v>16756</v>
      </c>
    </row>
    <row r="58" spans="1:14" s="1" customFormat="1" ht="12" customHeight="1" thickBot="1">
      <c r="A58" s="126"/>
      <c r="B58" s="50" t="s">
        <v>106</v>
      </c>
      <c r="C58" s="51">
        <f>SUM(C56:C57)</f>
        <v>20417</v>
      </c>
      <c r="D58" s="51">
        <f aca="true" t="shared" si="17" ref="D58:N58">SUM(D56:D57)</f>
        <v>491</v>
      </c>
      <c r="E58" s="51">
        <f t="shared" si="17"/>
        <v>87539</v>
      </c>
      <c r="F58" s="51">
        <f t="shared" si="17"/>
        <v>125404</v>
      </c>
      <c r="G58" s="51">
        <f t="shared" si="17"/>
        <v>0</v>
      </c>
      <c r="H58" s="51">
        <f t="shared" si="17"/>
        <v>185251</v>
      </c>
      <c r="I58" s="51">
        <f t="shared" si="17"/>
        <v>31059</v>
      </c>
      <c r="J58" s="51">
        <f t="shared" si="17"/>
        <v>128935</v>
      </c>
      <c r="K58" s="51">
        <f t="shared" si="17"/>
        <v>25000</v>
      </c>
      <c r="L58" s="51">
        <f t="shared" si="17"/>
        <v>0</v>
      </c>
      <c r="M58" s="51">
        <f t="shared" si="17"/>
        <v>10101</v>
      </c>
      <c r="N58" s="63">
        <f t="shared" si="17"/>
        <v>614197</v>
      </c>
    </row>
    <row r="59" spans="1:14" s="1" customFormat="1" ht="12" customHeight="1" thickBot="1">
      <c r="A59" s="58" t="s">
        <v>82</v>
      </c>
      <c r="B59" s="59" t="s">
        <v>110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>
        <v>92</v>
      </c>
      <c r="N59" s="61">
        <f>SUM(C59:M59)</f>
        <v>92</v>
      </c>
    </row>
    <row r="60" spans="1:14" s="1" customFormat="1" ht="12" customHeight="1">
      <c r="A60" s="17" t="s">
        <v>83</v>
      </c>
      <c r="B60" s="18" t="s">
        <v>96</v>
      </c>
      <c r="C60" s="29">
        <v>1</v>
      </c>
      <c r="D60" s="29">
        <v>278</v>
      </c>
      <c r="E60" s="29"/>
      <c r="F60" s="29"/>
      <c r="G60" s="29"/>
      <c r="H60" s="29"/>
      <c r="I60" s="29"/>
      <c r="J60" s="29"/>
      <c r="K60" s="29"/>
      <c r="L60" s="29"/>
      <c r="M60" s="29">
        <v>114</v>
      </c>
      <c r="N60" s="30">
        <f>SUM(C60:M60)</f>
        <v>393</v>
      </c>
    </row>
    <row r="61" spans="1:14" s="1" customFormat="1" ht="12" customHeight="1">
      <c r="A61" s="6"/>
      <c r="B61" s="7" t="s">
        <v>77</v>
      </c>
      <c r="C61" s="23"/>
      <c r="D61" s="23">
        <v>100</v>
      </c>
      <c r="E61" s="23"/>
      <c r="F61" s="23"/>
      <c r="G61" s="23"/>
      <c r="H61" s="23"/>
      <c r="I61" s="23"/>
      <c r="J61" s="23"/>
      <c r="K61" s="23"/>
      <c r="L61" s="23"/>
      <c r="M61" s="23"/>
      <c r="N61" s="24">
        <f>SUM(C61:M61)</f>
        <v>100</v>
      </c>
    </row>
    <row r="62" spans="1:14" s="1" customFormat="1" ht="12" customHeight="1" thickBot="1">
      <c r="A62" s="8"/>
      <c r="B62" s="9" t="s">
        <v>94</v>
      </c>
      <c r="C62" s="25">
        <f>SUM(C60:C61)</f>
        <v>1</v>
      </c>
      <c r="D62" s="25">
        <f aca="true" t="shared" si="18" ref="D62:N62">SUM(D60:D61)</f>
        <v>378</v>
      </c>
      <c r="E62" s="25">
        <f t="shared" si="18"/>
        <v>0</v>
      </c>
      <c r="F62" s="25">
        <f t="shared" si="18"/>
        <v>0</v>
      </c>
      <c r="G62" s="25">
        <f t="shared" si="18"/>
        <v>0</v>
      </c>
      <c r="H62" s="25">
        <f t="shared" si="18"/>
        <v>0</v>
      </c>
      <c r="I62" s="25">
        <f t="shared" si="18"/>
        <v>0</v>
      </c>
      <c r="J62" s="25">
        <f t="shared" si="18"/>
        <v>0</v>
      </c>
      <c r="K62" s="25">
        <f t="shared" si="18"/>
        <v>0</v>
      </c>
      <c r="L62" s="25">
        <f t="shared" si="18"/>
        <v>0</v>
      </c>
      <c r="M62" s="25">
        <f t="shared" si="18"/>
        <v>114</v>
      </c>
      <c r="N62" s="25">
        <f t="shared" si="18"/>
        <v>493</v>
      </c>
    </row>
    <row r="63" spans="1:14" s="1" customFormat="1" ht="12" customHeight="1">
      <c r="A63" s="127">
        <v>17</v>
      </c>
      <c r="B63" s="102" t="s">
        <v>95</v>
      </c>
      <c r="C63" s="103">
        <f>SUM(C59:C60)</f>
        <v>1</v>
      </c>
      <c r="D63" s="103">
        <f aca="true" t="shared" si="19" ref="D63:N63">SUM(D59:D60)</f>
        <v>278</v>
      </c>
      <c r="E63" s="103">
        <f t="shared" si="19"/>
        <v>0</v>
      </c>
      <c r="F63" s="103">
        <f t="shared" si="19"/>
        <v>0</v>
      </c>
      <c r="G63" s="103">
        <f t="shared" si="19"/>
        <v>0</v>
      </c>
      <c r="H63" s="103">
        <f t="shared" si="19"/>
        <v>0</v>
      </c>
      <c r="I63" s="103">
        <f t="shared" si="19"/>
        <v>0</v>
      </c>
      <c r="J63" s="103">
        <f t="shared" si="19"/>
        <v>0</v>
      </c>
      <c r="K63" s="103">
        <f t="shared" si="19"/>
        <v>0</v>
      </c>
      <c r="L63" s="103">
        <f t="shared" si="19"/>
        <v>0</v>
      </c>
      <c r="M63" s="103">
        <f t="shared" si="19"/>
        <v>206</v>
      </c>
      <c r="N63" s="78">
        <f t="shared" si="19"/>
        <v>485</v>
      </c>
    </row>
    <row r="64" spans="1:14" s="1" customFormat="1" ht="12" customHeight="1">
      <c r="A64" s="128"/>
      <c r="B64" s="56" t="s">
        <v>77</v>
      </c>
      <c r="C64" s="57">
        <f>C61</f>
        <v>0</v>
      </c>
      <c r="D64" s="57">
        <f aca="true" t="shared" si="20" ref="D64:N64">D61</f>
        <v>100</v>
      </c>
      <c r="E64" s="57">
        <f t="shared" si="20"/>
        <v>0</v>
      </c>
      <c r="F64" s="57">
        <f t="shared" si="20"/>
        <v>0</v>
      </c>
      <c r="G64" s="57">
        <f t="shared" si="20"/>
        <v>0</v>
      </c>
      <c r="H64" s="57">
        <f t="shared" si="20"/>
        <v>0</v>
      </c>
      <c r="I64" s="57">
        <f t="shared" si="20"/>
        <v>0</v>
      </c>
      <c r="J64" s="57">
        <f t="shared" si="20"/>
        <v>0</v>
      </c>
      <c r="K64" s="57">
        <f t="shared" si="20"/>
        <v>0</v>
      </c>
      <c r="L64" s="57">
        <f t="shared" si="20"/>
        <v>0</v>
      </c>
      <c r="M64" s="57">
        <f t="shared" si="20"/>
        <v>0</v>
      </c>
      <c r="N64" s="57">
        <f t="shared" si="20"/>
        <v>100</v>
      </c>
    </row>
    <row r="65" spans="1:14" s="1" customFormat="1" ht="12" customHeight="1" thickBot="1">
      <c r="A65" s="129"/>
      <c r="B65" s="62" t="s">
        <v>111</v>
      </c>
      <c r="C65" s="51">
        <f>C59+C62</f>
        <v>1</v>
      </c>
      <c r="D65" s="51">
        <f aca="true" t="shared" si="21" ref="D65:N65">D59+D62</f>
        <v>378</v>
      </c>
      <c r="E65" s="51">
        <f t="shared" si="21"/>
        <v>0</v>
      </c>
      <c r="F65" s="51">
        <f t="shared" si="21"/>
        <v>0</v>
      </c>
      <c r="G65" s="51">
        <f t="shared" si="21"/>
        <v>0</v>
      </c>
      <c r="H65" s="51">
        <f t="shared" si="21"/>
        <v>0</v>
      </c>
      <c r="I65" s="51">
        <f t="shared" si="21"/>
        <v>0</v>
      </c>
      <c r="J65" s="51">
        <f t="shared" si="21"/>
        <v>0</v>
      </c>
      <c r="K65" s="51">
        <f t="shared" si="21"/>
        <v>0</v>
      </c>
      <c r="L65" s="51">
        <f t="shared" si="21"/>
        <v>0</v>
      </c>
      <c r="M65" s="51">
        <f t="shared" si="21"/>
        <v>206</v>
      </c>
      <c r="N65" s="51">
        <f t="shared" si="21"/>
        <v>585</v>
      </c>
    </row>
    <row r="66" spans="1:14" s="1" customFormat="1" ht="12.75" customHeight="1">
      <c r="A66" s="95">
        <v>1</v>
      </c>
      <c r="B66" s="87" t="s">
        <v>45</v>
      </c>
      <c r="C66" s="52">
        <f>C5+C8+C23+C36+C56+C63</f>
        <v>36598</v>
      </c>
      <c r="D66" s="52">
        <f aca="true" t="shared" si="22" ref="D66:N66">D5+D8+D23+D36+D56+D63</f>
        <v>11429</v>
      </c>
      <c r="E66" s="52">
        <f t="shared" si="22"/>
        <v>82405</v>
      </c>
      <c r="F66" s="52">
        <f t="shared" si="22"/>
        <v>125404</v>
      </c>
      <c r="G66" s="52">
        <f t="shared" si="22"/>
        <v>0</v>
      </c>
      <c r="H66" s="52">
        <f t="shared" si="22"/>
        <v>187102</v>
      </c>
      <c r="I66" s="52">
        <f t="shared" si="22"/>
        <v>31059</v>
      </c>
      <c r="J66" s="52">
        <f t="shared" si="22"/>
        <v>115556</v>
      </c>
      <c r="K66" s="52">
        <f t="shared" si="22"/>
        <v>110000</v>
      </c>
      <c r="L66" s="52">
        <f t="shared" si="22"/>
        <v>54836</v>
      </c>
      <c r="M66" s="52">
        <f t="shared" si="22"/>
        <v>32299</v>
      </c>
      <c r="N66" s="52">
        <f t="shared" si="22"/>
        <v>786688</v>
      </c>
    </row>
    <row r="67" spans="1:14" s="1" customFormat="1" ht="12.75" customHeight="1">
      <c r="A67" s="124"/>
      <c r="B67" s="72" t="s">
        <v>77</v>
      </c>
      <c r="C67" s="68">
        <f>C6+C24+C37+C57+C64</f>
        <v>-86</v>
      </c>
      <c r="D67" s="68">
        <f aca="true" t="shared" si="23" ref="D67:N67">D6+D24+D37+D57+D64</f>
        <v>100</v>
      </c>
      <c r="E67" s="68">
        <f t="shared" si="23"/>
        <v>5134</v>
      </c>
      <c r="F67" s="68">
        <f t="shared" si="23"/>
        <v>0</v>
      </c>
      <c r="G67" s="68">
        <f t="shared" si="23"/>
        <v>0</v>
      </c>
      <c r="H67" s="68">
        <f t="shared" si="23"/>
        <v>-1851</v>
      </c>
      <c r="I67" s="68">
        <f t="shared" si="23"/>
        <v>0</v>
      </c>
      <c r="J67" s="68">
        <f t="shared" si="23"/>
        <v>13379</v>
      </c>
      <c r="K67" s="68">
        <f t="shared" si="23"/>
        <v>0</v>
      </c>
      <c r="L67" s="68">
        <f t="shared" si="23"/>
        <v>0</v>
      </c>
      <c r="M67" s="68">
        <f t="shared" si="23"/>
        <v>0</v>
      </c>
      <c r="N67" s="68">
        <f t="shared" si="23"/>
        <v>16676</v>
      </c>
    </row>
    <row r="68" spans="1:14" s="1" customFormat="1" ht="12.75" customHeight="1" thickBot="1">
      <c r="A68" s="138"/>
      <c r="B68" s="139" t="s">
        <v>106</v>
      </c>
      <c r="C68" s="140">
        <f aca="true" t="shared" si="24" ref="C68:M68">SUM(C66:C67)</f>
        <v>36512</v>
      </c>
      <c r="D68" s="140">
        <f t="shared" si="24"/>
        <v>11529</v>
      </c>
      <c r="E68" s="140">
        <f t="shared" si="24"/>
        <v>87539</v>
      </c>
      <c r="F68" s="140">
        <f t="shared" si="24"/>
        <v>125404</v>
      </c>
      <c r="G68" s="140">
        <f t="shared" si="24"/>
        <v>0</v>
      </c>
      <c r="H68" s="140">
        <f t="shared" si="24"/>
        <v>185251</v>
      </c>
      <c r="I68" s="140">
        <f t="shared" si="24"/>
        <v>31059</v>
      </c>
      <c r="J68" s="140">
        <f t="shared" si="24"/>
        <v>128935</v>
      </c>
      <c r="K68" s="140">
        <f t="shared" si="24"/>
        <v>110000</v>
      </c>
      <c r="L68" s="140">
        <f t="shared" si="24"/>
        <v>54836</v>
      </c>
      <c r="M68" s="140">
        <f t="shared" si="24"/>
        <v>32299</v>
      </c>
      <c r="N68" s="141">
        <f>SUM(C68:M68)</f>
        <v>803364</v>
      </c>
    </row>
    <row r="69" spans="1:14" s="1" customFormat="1" ht="12" customHeight="1">
      <c r="A69" s="144" t="s">
        <v>81</v>
      </c>
      <c r="B69" s="145" t="s">
        <v>91</v>
      </c>
      <c r="C69" s="146"/>
      <c r="D69" s="146">
        <v>0</v>
      </c>
      <c r="E69" s="146"/>
      <c r="F69" s="146"/>
      <c r="G69" s="146"/>
      <c r="H69" s="146"/>
      <c r="I69" s="146"/>
      <c r="J69" s="146"/>
      <c r="K69" s="146"/>
      <c r="L69" s="146"/>
      <c r="M69" s="146">
        <v>126</v>
      </c>
      <c r="N69" s="147">
        <f>SUM(C69:M69)</f>
        <v>126</v>
      </c>
    </row>
    <row r="70" spans="1:14" s="1" customFormat="1" ht="12" customHeight="1">
      <c r="A70" s="148"/>
      <c r="B70" s="142" t="s">
        <v>77</v>
      </c>
      <c r="C70" s="143"/>
      <c r="D70" s="143">
        <v>30</v>
      </c>
      <c r="E70" s="143"/>
      <c r="F70" s="143"/>
      <c r="G70" s="143"/>
      <c r="H70" s="143"/>
      <c r="I70" s="143"/>
      <c r="J70" s="143"/>
      <c r="K70" s="143"/>
      <c r="L70" s="143">
        <v>200</v>
      </c>
      <c r="M70" s="143"/>
      <c r="N70" s="149">
        <f>SUM(C70:M70)</f>
        <v>230</v>
      </c>
    </row>
    <row r="71" spans="1:14" s="1" customFormat="1" ht="12" customHeight="1" thickBot="1">
      <c r="A71" s="150"/>
      <c r="B71" s="151" t="s">
        <v>102</v>
      </c>
      <c r="C71" s="152">
        <f>SUM(C69:C70)</f>
        <v>0</v>
      </c>
      <c r="D71" s="152">
        <f aca="true" t="shared" si="25" ref="D71:N71">SUM(D69:D70)</f>
        <v>30</v>
      </c>
      <c r="E71" s="152">
        <f t="shared" si="25"/>
        <v>0</v>
      </c>
      <c r="F71" s="152">
        <f t="shared" si="25"/>
        <v>0</v>
      </c>
      <c r="G71" s="152">
        <f t="shared" si="25"/>
        <v>0</v>
      </c>
      <c r="H71" s="152">
        <f t="shared" si="25"/>
        <v>0</v>
      </c>
      <c r="I71" s="152">
        <f t="shared" si="25"/>
        <v>0</v>
      </c>
      <c r="J71" s="152">
        <f t="shared" si="25"/>
        <v>0</v>
      </c>
      <c r="K71" s="152">
        <f t="shared" si="25"/>
        <v>0</v>
      </c>
      <c r="L71" s="152">
        <f t="shared" si="25"/>
        <v>200</v>
      </c>
      <c r="M71" s="152">
        <f t="shared" si="25"/>
        <v>126</v>
      </c>
      <c r="N71" s="152">
        <f t="shared" si="25"/>
        <v>356</v>
      </c>
    </row>
    <row r="72" spans="1:14" s="1" customFormat="1" ht="12" customHeight="1" thickBot="1">
      <c r="A72" s="42" t="s">
        <v>46</v>
      </c>
      <c r="B72" s="42" t="s">
        <v>112</v>
      </c>
      <c r="C72" s="43">
        <v>3575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>
        <f>SUM(C72:M72)</f>
        <v>3575</v>
      </c>
    </row>
    <row r="73" spans="1:14" s="1" customFormat="1" ht="12" customHeight="1">
      <c r="A73" s="130">
        <v>2</v>
      </c>
      <c r="B73" s="102" t="s">
        <v>113</v>
      </c>
      <c r="C73" s="103">
        <f>C69+C72</f>
        <v>3575</v>
      </c>
      <c r="D73" s="103">
        <f aca="true" t="shared" si="26" ref="D73:N73">D69+D72</f>
        <v>0</v>
      </c>
      <c r="E73" s="103">
        <f t="shared" si="26"/>
        <v>0</v>
      </c>
      <c r="F73" s="103">
        <f t="shared" si="26"/>
        <v>0</v>
      </c>
      <c r="G73" s="103">
        <f t="shared" si="26"/>
        <v>0</v>
      </c>
      <c r="H73" s="103">
        <f t="shared" si="26"/>
        <v>0</v>
      </c>
      <c r="I73" s="103">
        <f t="shared" si="26"/>
        <v>0</v>
      </c>
      <c r="J73" s="103">
        <f t="shared" si="26"/>
        <v>0</v>
      </c>
      <c r="K73" s="103">
        <f t="shared" si="26"/>
        <v>0</v>
      </c>
      <c r="L73" s="103">
        <f t="shared" si="26"/>
        <v>0</v>
      </c>
      <c r="M73" s="103">
        <f t="shared" si="26"/>
        <v>126</v>
      </c>
      <c r="N73" s="78">
        <f t="shared" si="26"/>
        <v>3701</v>
      </c>
    </row>
    <row r="74" spans="1:14" s="1" customFormat="1" ht="12" customHeight="1">
      <c r="A74" s="69"/>
      <c r="B74" s="56" t="s">
        <v>77</v>
      </c>
      <c r="C74" s="57">
        <f>C70</f>
        <v>0</v>
      </c>
      <c r="D74" s="57">
        <f aca="true" t="shared" si="27" ref="D74:N74">D70</f>
        <v>30</v>
      </c>
      <c r="E74" s="57">
        <f t="shared" si="27"/>
        <v>0</v>
      </c>
      <c r="F74" s="57">
        <f t="shared" si="27"/>
        <v>0</v>
      </c>
      <c r="G74" s="57">
        <f t="shared" si="27"/>
        <v>0</v>
      </c>
      <c r="H74" s="57">
        <f t="shared" si="27"/>
        <v>0</v>
      </c>
      <c r="I74" s="57">
        <f t="shared" si="27"/>
        <v>0</v>
      </c>
      <c r="J74" s="57">
        <f t="shared" si="27"/>
        <v>0</v>
      </c>
      <c r="K74" s="57">
        <f t="shared" si="27"/>
        <v>0</v>
      </c>
      <c r="L74" s="57">
        <f t="shared" si="27"/>
        <v>200</v>
      </c>
      <c r="M74" s="57">
        <f t="shared" si="27"/>
        <v>0</v>
      </c>
      <c r="N74" s="57">
        <f t="shared" si="27"/>
        <v>230</v>
      </c>
    </row>
    <row r="75" spans="1:14" s="1" customFormat="1" ht="12" customHeight="1" thickBot="1">
      <c r="A75" s="70"/>
      <c r="B75" s="62" t="s">
        <v>103</v>
      </c>
      <c r="C75" s="51">
        <f>SUM(C73:C74)</f>
        <v>3575</v>
      </c>
      <c r="D75" s="51">
        <f aca="true" t="shared" si="28" ref="D75:N75">SUM(D73:D74)</f>
        <v>30</v>
      </c>
      <c r="E75" s="51">
        <f t="shared" si="28"/>
        <v>0</v>
      </c>
      <c r="F75" s="51">
        <f t="shared" si="28"/>
        <v>0</v>
      </c>
      <c r="G75" s="51">
        <f t="shared" si="28"/>
        <v>0</v>
      </c>
      <c r="H75" s="51">
        <f t="shared" si="28"/>
        <v>0</v>
      </c>
      <c r="I75" s="51">
        <f t="shared" si="28"/>
        <v>0</v>
      </c>
      <c r="J75" s="51">
        <f t="shared" si="28"/>
        <v>0</v>
      </c>
      <c r="K75" s="51">
        <f t="shared" si="28"/>
        <v>0</v>
      </c>
      <c r="L75" s="51">
        <f t="shared" si="28"/>
        <v>200</v>
      </c>
      <c r="M75" s="51">
        <f t="shared" si="28"/>
        <v>126</v>
      </c>
      <c r="N75" s="51">
        <f t="shared" si="28"/>
        <v>3931</v>
      </c>
    </row>
    <row r="76" spans="1:14" s="1" customFormat="1" ht="12" customHeight="1">
      <c r="A76" s="4" t="s">
        <v>80</v>
      </c>
      <c r="B76" s="5" t="s">
        <v>97</v>
      </c>
      <c r="C76" s="21"/>
      <c r="D76" s="21">
        <v>699</v>
      </c>
      <c r="E76" s="21"/>
      <c r="F76" s="21"/>
      <c r="G76" s="21"/>
      <c r="H76" s="21"/>
      <c r="I76" s="21"/>
      <c r="J76" s="21"/>
      <c r="K76" s="21"/>
      <c r="L76" s="21"/>
      <c r="M76" s="21"/>
      <c r="N76" s="22">
        <f>SUM(C76:M76)</f>
        <v>699</v>
      </c>
    </row>
    <row r="77" spans="1:14" s="1" customFormat="1" ht="12" customHeight="1">
      <c r="A77" s="6"/>
      <c r="B77" s="7" t="s">
        <v>77</v>
      </c>
      <c r="C77" s="23"/>
      <c r="D77" s="23"/>
      <c r="E77" s="23"/>
      <c r="F77" s="23"/>
      <c r="G77" s="23"/>
      <c r="H77" s="23"/>
      <c r="I77" s="23"/>
      <c r="J77" s="23"/>
      <c r="K77" s="23"/>
      <c r="L77" s="23">
        <v>385</v>
      </c>
      <c r="M77" s="23"/>
      <c r="N77" s="24">
        <f>SUM(C77:M77)</f>
        <v>385</v>
      </c>
    </row>
    <row r="78" spans="1:14" s="1" customFormat="1" ht="12" customHeight="1" thickBot="1">
      <c r="A78" s="19"/>
      <c r="B78" s="20" t="s">
        <v>98</v>
      </c>
      <c r="C78" s="31">
        <f>SUM(C76:C77)</f>
        <v>0</v>
      </c>
      <c r="D78" s="31">
        <f aca="true" t="shared" si="29" ref="D78:N78">SUM(D76:D77)</f>
        <v>699</v>
      </c>
      <c r="E78" s="31">
        <f t="shared" si="29"/>
        <v>0</v>
      </c>
      <c r="F78" s="31">
        <f t="shared" si="29"/>
        <v>0</v>
      </c>
      <c r="G78" s="31">
        <f t="shared" si="29"/>
        <v>0</v>
      </c>
      <c r="H78" s="31">
        <f t="shared" si="29"/>
        <v>0</v>
      </c>
      <c r="I78" s="31">
        <f t="shared" si="29"/>
        <v>0</v>
      </c>
      <c r="J78" s="31">
        <f t="shared" si="29"/>
        <v>0</v>
      </c>
      <c r="K78" s="31">
        <f t="shared" si="29"/>
        <v>0</v>
      </c>
      <c r="L78" s="31">
        <f t="shared" si="29"/>
        <v>385</v>
      </c>
      <c r="M78" s="31">
        <f t="shared" si="29"/>
        <v>0</v>
      </c>
      <c r="N78" s="32">
        <f t="shared" si="29"/>
        <v>1084</v>
      </c>
    </row>
    <row r="79" spans="1:22" s="14" customFormat="1" ht="12" customHeight="1" thickBot="1">
      <c r="A79" s="35" t="s">
        <v>1</v>
      </c>
      <c r="B79" s="36" t="s">
        <v>2</v>
      </c>
      <c r="C79" s="36" t="s">
        <v>3</v>
      </c>
      <c r="D79" s="36" t="s">
        <v>7</v>
      </c>
      <c r="E79" s="36" t="s">
        <v>4</v>
      </c>
      <c r="F79" s="36" t="s">
        <v>5</v>
      </c>
      <c r="G79" s="36" t="s">
        <v>15</v>
      </c>
      <c r="H79" s="36" t="s">
        <v>6</v>
      </c>
      <c r="I79" s="36" t="s">
        <v>8</v>
      </c>
      <c r="J79" s="36" t="s">
        <v>17</v>
      </c>
      <c r="K79" s="36" t="s">
        <v>74</v>
      </c>
      <c r="L79" s="36" t="s">
        <v>9</v>
      </c>
      <c r="M79" s="36" t="s">
        <v>10</v>
      </c>
      <c r="N79" s="97" t="s">
        <v>11</v>
      </c>
      <c r="O79" s="40"/>
      <c r="P79" s="40"/>
      <c r="Q79" s="40"/>
      <c r="R79" s="40"/>
      <c r="S79" s="40"/>
      <c r="T79" s="40"/>
      <c r="U79" s="40"/>
      <c r="V79" s="40"/>
    </row>
    <row r="80" spans="1:14" ht="12" customHeight="1">
      <c r="A80" s="17" t="s">
        <v>47</v>
      </c>
      <c r="B80" s="18" t="s">
        <v>13</v>
      </c>
      <c r="C80" s="29">
        <v>6882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30">
        <f>SUM(C80:M80)</f>
        <v>6882</v>
      </c>
    </row>
    <row r="81" spans="1:14" ht="12" customHeight="1">
      <c r="A81" s="6"/>
      <c r="B81" s="7" t="s">
        <v>77</v>
      </c>
      <c r="C81" s="23">
        <v>-722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4">
        <f>SUM(C81:M81)</f>
        <v>-722</v>
      </c>
    </row>
    <row r="82" spans="1:14" ht="12" customHeight="1" thickBot="1">
      <c r="A82" s="19"/>
      <c r="B82" s="20" t="s">
        <v>104</v>
      </c>
      <c r="C82" s="31">
        <f>SUM(C80:C81)</f>
        <v>6160</v>
      </c>
      <c r="D82" s="31">
        <f aca="true" t="shared" si="30" ref="D82:N82">SUM(D80:D81)</f>
        <v>0</v>
      </c>
      <c r="E82" s="31">
        <f t="shared" si="30"/>
        <v>0</v>
      </c>
      <c r="F82" s="31">
        <f t="shared" si="30"/>
        <v>0</v>
      </c>
      <c r="G82" s="31">
        <f t="shared" si="30"/>
        <v>0</v>
      </c>
      <c r="H82" s="31">
        <f t="shared" si="30"/>
        <v>0</v>
      </c>
      <c r="I82" s="31">
        <f t="shared" si="30"/>
        <v>0</v>
      </c>
      <c r="J82" s="31">
        <f t="shared" si="30"/>
        <v>0</v>
      </c>
      <c r="K82" s="31">
        <f t="shared" si="30"/>
        <v>0</v>
      </c>
      <c r="L82" s="31">
        <f t="shared" si="30"/>
        <v>0</v>
      </c>
      <c r="M82" s="31">
        <f t="shared" si="30"/>
        <v>0</v>
      </c>
      <c r="N82" s="31">
        <f t="shared" si="30"/>
        <v>6160</v>
      </c>
    </row>
    <row r="83" spans="1:14" ht="12" customHeight="1" thickBot="1">
      <c r="A83" s="92" t="s">
        <v>48</v>
      </c>
      <c r="B83" s="37" t="s">
        <v>49</v>
      </c>
      <c r="C83" s="39">
        <v>230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44">
        <f>SUM(C83:M83)</f>
        <v>230</v>
      </c>
    </row>
    <row r="84" spans="1:14" s="1" customFormat="1" ht="12" customHeight="1">
      <c r="A84" s="130">
        <v>3</v>
      </c>
      <c r="B84" s="102" t="s">
        <v>51</v>
      </c>
      <c r="C84" s="103">
        <f>C76+C80+C83</f>
        <v>7112</v>
      </c>
      <c r="D84" s="103">
        <f aca="true" t="shared" si="31" ref="D84:N84">D76+D80+D83</f>
        <v>699</v>
      </c>
      <c r="E84" s="103">
        <f t="shared" si="31"/>
        <v>0</v>
      </c>
      <c r="F84" s="103">
        <f t="shared" si="31"/>
        <v>0</v>
      </c>
      <c r="G84" s="103">
        <f t="shared" si="31"/>
        <v>0</v>
      </c>
      <c r="H84" s="103">
        <f t="shared" si="31"/>
        <v>0</v>
      </c>
      <c r="I84" s="103">
        <f t="shared" si="31"/>
        <v>0</v>
      </c>
      <c r="J84" s="103">
        <f t="shared" si="31"/>
        <v>0</v>
      </c>
      <c r="K84" s="103">
        <f t="shared" si="31"/>
        <v>0</v>
      </c>
      <c r="L84" s="103">
        <f t="shared" si="31"/>
        <v>0</v>
      </c>
      <c r="M84" s="103">
        <f t="shared" si="31"/>
        <v>0</v>
      </c>
      <c r="N84" s="103">
        <f t="shared" si="31"/>
        <v>7811</v>
      </c>
    </row>
    <row r="85" spans="1:14" s="1" customFormat="1" ht="12" customHeight="1">
      <c r="A85" s="69"/>
      <c r="B85" s="56" t="s">
        <v>77</v>
      </c>
      <c r="C85" s="57">
        <f>C77+C81</f>
        <v>-722</v>
      </c>
      <c r="D85" s="57">
        <f aca="true" t="shared" si="32" ref="D85:N85">D77+D81</f>
        <v>0</v>
      </c>
      <c r="E85" s="57">
        <f t="shared" si="32"/>
        <v>0</v>
      </c>
      <c r="F85" s="57">
        <f t="shared" si="32"/>
        <v>0</v>
      </c>
      <c r="G85" s="57">
        <f t="shared" si="32"/>
        <v>0</v>
      </c>
      <c r="H85" s="57">
        <f t="shared" si="32"/>
        <v>0</v>
      </c>
      <c r="I85" s="57">
        <f t="shared" si="32"/>
        <v>0</v>
      </c>
      <c r="J85" s="57">
        <f t="shared" si="32"/>
        <v>0</v>
      </c>
      <c r="K85" s="57">
        <f t="shared" si="32"/>
        <v>0</v>
      </c>
      <c r="L85" s="57">
        <f t="shared" si="32"/>
        <v>385</v>
      </c>
      <c r="M85" s="57">
        <f t="shared" si="32"/>
        <v>0</v>
      </c>
      <c r="N85" s="57">
        <f t="shared" si="32"/>
        <v>-337</v>
      </c>
    </row>
    <row r="86" spans="1:14" s="1" customFormat="1" ht="12" customHeight="1" thickBot="1">
      <c r="A86" s="70"/>
      <c r="B86" s="62" t="s">
        <v>94</v>
      </c>
      <c r="C86" s="51">
        <f>SUM(C84:C85)</f>
        <v>6390</v>
      </c>
      <c r="D86" s="51">
        <f aca="true" t="shared" si="33" ref="D86:N86">SUM(D84:D85)</f>
        <v>699</v>
      </c>
      <c r="E86" s="51">
        <f t="shared" si="33"/>
        <v>0</v>
      </c>
      <c r="F86" s="51">
        <f t="shared" si="33"/>
        <v>0</v>
      </c>
      <c r="G86" s="51">
        <f t="shared" si="33"/>
        <v>0</v>
      </c>
      <c r="H86" s="51">
        <f t="shared" si="33"/>
        <v>0</v>
      </c>
      <c r="I86" s="51">
        <f t="shared" si="33"/>
        <v>0</v>
      </c>
      <c r="J86" s="51">
        <f t="shared" si="33"/>
        <v>0</v>
      </c>
      <c r="K86" s="51">
        <f t="shared" si="33"/>
        <v>0</v>
      </c>
      <c r="L86" s="51">
        <f t="shared" si="33"/>
        <v>385</v>
      </c>
      <c r="M86" s="51">
        <f t="shared" si="33"/>
        <v>0</v>
      </c>
      <c r="N86" s="63">
        <f t="shared" si="33"/>
        <v>7474</v>
      </c>
    </row>
    <row r="87" spans="1:14" ht="12" customHeight="1" thickBot="1">
      <c r="A87" s="4" t="s">
        <v>52</v>
      </c>
      <c r="B87" s="5" t="s">
        <v>53</v>
      </c>
      <c r="C87" s="21">
        <v>2085</v>
      </c>
      <c r="D87" s="21">
        <v>10787</v>
      </c>
      <c r="E87" s="21"/>
      <c r="F87" s="21"/>
      <c r="G87" s="21"/>
      <c r="H87" s="21"/>
      <c r="I87" s="21"/>
      <c r="J87" s="21"/>
      <c r="K87" s="21"/>
      <c r="L87" s="21"/>
      <c r="M87" s="21"/>
      <c r="N87" s="22">
        <f aca="true" t="shared" si="34" ref="N87:N94">SUM(C87:M87)</f>
        <v>12872</v>
      </c>
    </row>
    <row r="88" spans="1:14" ht="12" customHeight="1">
      <c r="A88" s="17" t="s">
        <v>54</v>
      </c>
      <c r="B88" s="18" t="s">
        <v>55</v>
      </c>
      <c r="C88" s="29">
        <v>562</v>
      </c>
      <c r="D88" s="29">
        <v>2587</v>
      </c>
      <c r="E88" s="29"/>
      <c r="F88" s="29"/>
      <c r="G88" s="29"/>
      <c r="H88" s="29"/>
      <c r="I88" s="29"/>
      <c r="J88" s="29"/>
      <c r="K88" s="29"/>
      <c r="L88" s="29"/>
      <c r="M88" s="29"/>
      <c r="N88" s="30">
        <f t="shared" si="34"/>
        <v>3149</v>
      </c>
    </row>
    <row r="89" spans="1:14" ht="12" customHeight="1" thickBot="1">
      <c r="A89" s="90" t="s">
        <v>56</v>
      </c>
      <c r="B89" s="41" t="s">
        <v>57</v>
      </c>
      <c r="C89" s="43">
        <v>300</v>
      </c>
      <c r="D89" s="43">
        <v>5151</v>
      </c>
      <c r="E89" s="43"/>
      <c r="F89" s="43"/>
      <c r="G89" s="43"/>
      <c r="H89" s="43"/>
      <c r="I89" s="43"/>
      <c r="J89" s="43"/>
      <c r="K89" s="43"/>
      <c r="L89" s="43"/>
      <c r="M89" s="43"/>
      <c r="N89" s="45">
        <f t="shared" si="34"/>
        <v>5451</v>
      </c>
    </row>
    <row r="90" spans="1:14" ht="12" customHeight="1" thickBot="1">
      <c r="A90" s="107" t="s">
        <v>58</v>
      </c>
      <c r="B90" s="98" t="s">
        <v>59</v>
      </c>
      <c r="C90" s="99">
        <v>20</v>
      </c>
      <c r="D90" s="99">
        <v>8130</v>
      </c>
      <c r="E90" s="99"/>
      <c r="F90" s="99"/>
      <c r="G90" s="99"/>
      <c r="H90" s="99"/>
      <c r="I90" s="99"/>
      <c r="J90" s="99"/>
      <c r="K90" s="99"/>
      <c r="L90" s="99"/>
      <c r="M90" s="99"/>
      <c r="N90" s="100">
        <f t="shared" si="34"/>
        <v>8150</v>
      </c>
    </row>
    <row r="91" spans="1:14" ht="12" customHeight="1" thickBot="1">
      <c r="A91" s="90" t="s">
        <v>60</v>
      </c>
      <c r="B91" s="41" t="s">
        <v>61</v>
      </c>
      <c r="C91" s="43"/>
      <c r="D91" s="43">
        <v>5998</v>
      </c>
      <c r="E91" s="43"/>
      <c r="F91" s="43"/>
      <c r="G91" s="43"/>
      <c r="H91" s="43"/>
      <c r="I91" s="43"/>
      <c r="J91" s="43"/>
      <c r="K91" s="43"/>
      <c r="L91" s="43"/>
      <c r="M91" s="43"/>
      <c r="N91" s="45">
        <f t="shared" si="34"/>
        <v>5998</v>
      </c>
    </row>
    <row r="92" spans="1:14" ht="12" customHeight="1" thickBot="1">
      <c r="A92" s="58" t="s">
        <v>62</v>
      </c>
      <c r="B92" s="59" t="s">
        <v>92</v>
      </c>
      <c r="C92" s="60"/>
      <c r="D92" s="60">
        <v>2103</v>
      </c>
      <c r="E92" s="60"/>
      <c r="F92" s="60"/>
      <c r="G92" s="60"/>
      <c r="H92" s="60"/>
      <c r="I92" s="60"/>
      <c r="J92" s="60"/>
      <c r="K92" s="60"/>
      <c r="L92" s="60"/>
      <c r="M92" s="60">
        <v>81</v>
      </c>
      <c r="N92" s="61">
        <f t="shared" si="34"/>
        <v>2184</v>
      </c>
    </row>
    <row r="93" spans="1:14" ht="12" customHeight="1">
      <c r="A93" s="17" t="s">
        <v>63</v>
      </c>
      <c r="B93" s="18" t="s">
        <v>64</v>
      </c>
      <c r="C93" s="29">
        <v>8684</v>
      </c>
      <c r="D93" s="29">
        <v>52</v>
      </c>
      <c r="E93" s="29"/>
      <c r="F93" s="29"/>
      <c r="G93" s="29"/>
      <c r="H93" s="29"/>
      <c r="I93" s="29"/>
      <c r="J93" s="29"/>
      <c r="K93" s="29"/>
      <c r="L93" s="29"/>
      <c r="M93" s="29"/>
      <c r="N93" s="30">
        <f t="shared" si="34"/>
        <v>8736</v>
      </c>
    </row>
    <row r="94" spans="1:14" ht="12" customHeight="1">
      <c r="A94" s="6"/>
      <c r="B94" s="7" t="s">
        <v>77</v>
      </c>
      <c r="C94" s="23">
        <v>-457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4">
        <f t="shared" si="34"/>
        <v>-457</v>
      </c>
    </row>
    <row r="95" spans="1:14" ht="12" customHeight="1" thickBot="1">
      <c r="A95" s="19"/>
      <c r="B95" s="20" t="s">
        <v>94</v>
      </c>
      <c r="C95" s="31">
        <f>SUM(C93:C94)</f>
        <v>8227</v>
      </c>
      <c r="D95" s="31">
        <f aca="true" t="shared" si="35" ref="D95:N95">SUM(D93:D94)</f>
        <v>52</v>
      </c>
      <c r="E95" s="31">
        <f t="shared" si="35"/>
        <v>0</v>
      </c>
      <c r="F95" s="31">
        <f t="shared" si="35"/>
        <v>0</v>
      </c>
      <c r="G95" s="31">
        <f t="shared" si="35"/>
        <v>0</v>
      </c>
      <c r="H95" s="31">
        <f t="shared" si="35"/>
        <v>0</v>
      </c>
      <c r="I95" s="31">
        <f t="shared" si="35"/>
        <v>0</v>
      </c>
      <c r="J95" s="31">
        <f t="shared" si="35"/>
        <v>0</v>
      </c>
      <c r="K95" s="31">
        <f t="shared" si="35"/>
        <v>0</v>
      </c>
      <c r="L95" s="31">
        <f t="shared" si="35"/>
        <v>0</v>
      </c>
      <c r="M95" s="31">
        <f t="shared" si="35"/>
        <v>0</v>
      </c>
      <c r="N95" s="31">
        <f t="shared" si="35"/>
        <v>8279</v>
      </c>
    </row>
    <row r="96" spans="1:14" s="1" customFormat="1" ht="12" customHeight="1">
      <c r="A96" s="131">
        <v>4</v>
      </c>
      <c r="B96" s="11" t="s">
        <v>65</v>
      </c>
      <c r="C96" s="27">
        <f aca="true" t="shared" si="36" ref="C96:N96">C87+C88+C89+C90+C91+C92+C93</f>
        <v>11651</v>
      </c>
      <c r="D96" s="27">
        <f t="shared" si="36"/>
        <v>34808</v>
      </c>
      <c r="E96" s="27">
        <f t="shared" si="36"/>
        <v>0</v>
      </c>
      <c r="F96" s="27">
        <f t="shared" si="36"/>
        <v>0</v>
      </c>
      <c r="G96" s="27">
        <f t="shared" si="36"/>
        <v>0</v>
      </c>
      <c r="H96" s="27">
        <f t="shared" si="36"/>
        <v>0</v>
      </c>
      <c r="I96" s="27">
        <f t="shared" si="36"/>
        <v>0</v>
      </c>
      <c r="J96" s="27">
        <f t="shared" si="36"/>
        <v>0</v>
      </c>
      <c r="K96" s="27">
        <f t="shared" si="36"/>
        <v>0</v>
      </c>
      <c r="L96" s="27">
        <f t="shared" si="36"/>
        <v>0</v>
      </c>
      <c r="M96" s="27">
        <f t="shared" si="36"/>
        <v>81</v>
      </c>
      <c r="N96" s="28">
        <f t="shared" si="36"/>
        <v>46540</v>
      </c>
    </row>
    <row r="97" spans="1:14" s="1" customFormat="1" ht="12" customHeight="1">
      <c r="A97" s="69"/>
      <c r="B97" s="56" t="s">
        <v>77</v>
      </c>
      <c r="C97" s="57">
        <f>C94</f>
        <v>-457</v>
      </c>
      <c r="D97" s="57">
        <f aca="true" t="shared" si="37" ref="D97:N97">D94</f>
        <v>0</v>
      </c>
      <c r="E97" s="57">
        <f t="shared" si="37"/>
        <v>0</v>
      </c>
      <c r="F97" s="57">
        <f t="shared" si="37"/>
        <v>0</v>
      </c>
      <c r="G97" s="57">
        <f t="shared" si="37"/>
        <v>0</v>
      </c>
      <c r="H97" s="57">
        <f t="shared" si="37"/>
        <v>0</v>
      </c>
      <c r="I97" s="57">
        <f t="shared" si="37"/>
        <v>0</v>
      </c>
      <c r="J97" s="57">
        <f t="shared" si="37"/>
        <v>0</v>
      </c>
      <c r="K97" s="57">
        <f t="shared" si="37"/>
        <v>0</v>
      </c>
      <c r="L97" s="57">
        <f t="shared" si="37"/>
        <v>0</v>
      </c>
      <c r="M97" s="57">
        <f t="shared" si="37"/>
        <v>0</v>
      </c>
      <c r="N97" s="57">
        <f t="shared" si="37"/>
        <v>-457</v>
      </c>
    </row>
    <row r="98" spans="1:14" s="1" customFormat="1" ht="12" customHeight="1" thickBot="1">
      <c r="A98" s="70"/>
      <c r="B98" s="62" t="s">
        <v>106</v>
      </c>
      <c r="C98" s="51">
        <f>SUM(C96:C97)</f>
        <v>11194</v>
      </c>
      <c r="D98" s="51">
        <f aca="true" t="shared" si="38" ref="D98:N98">SUM(D96:D97)</f>
        <v>34808</v>
      </c>
      <c r="E98" s="51">
        <f t="shared" si="38"/>
        <v>0</v>
      </c>
      <c r="F98" s="51">
        <f t="shared" si="38"/>
        <v>0</v>
      </c>
      <c r="G98" s="51">
        <f t="shared" si="38"/>
        <v>0</v>
      </c>
      <c r="H98" s="51">
        <f t="shared" si="38"/>
        <v>0</v>
      </c>
      <c r="I98" s="51">
        <f t="shared" si="38"/>
        <v>0</v>
      </c>
      <c r="J98" s="51">
        <f t="shared" si="38"/>
        <v>0</v>
      </c>
      <c r="K98" s="51">
        <f t="shared" si="38"/>
        <v>0</v>
      </c>
      <c r="L98" s="51">
        <f t="shared" si="38"/>
        <v>0</v>
      </c>
      <c r="M98" s="51">
        <f t="shared" si="38"/>
        <v>81</v>
      </c>
      <c r="N98" s="63">
        <f t="shared" si="38"/>
        <v>46083</v>
      </c>
    </row>
    <row r="99" spans="1:14" s="3" customFormat="1" ht="12" customHeight="1" thickBot="1">
      <c r="A99" s="108">
        <v>5</v>
      </c>
      <c r="B99" s="109" t="s">
        <v>73</v>
      </c>
      <c r="C99" s="110">
        <v>387</v>
      </c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1">
        <f>SUM(C99:M99)</f>
        <v>387</v>
      </c>
    </row>
    <row r="100" spans="1:27" s="1" customFormat="1" ht="12" customHeight="1">
      <c r="A100" s="46"/>
      <c r="B100" s="47" t="s">
        <v>66</v>
      </c>
      <c r="C100" s="48">
        <f aca="true" t="shared" si="39" ref="C100:N100">C73+C84+C96+C99</f>
        <v>22725</v>
      </c>
      <c r="D100" s="48">
        <f t="shared" si="39"/>
        <v>35507</v>
      </c>
      <c r="E100" s="48">
        <f t="shared" si="39"/>
        <v>0</v>
      </c>
      <c r="F100" s="48">
        <f t="shared" si="39"/>
        <v>0</v>
      </c>
      <c r="G100" s="48">
        <f t="shared" si="39"/>
        <v>0</v>
      </c>
      <c r="H100" s="48">
        <f t="shared" si="39"/>
        <v>0</v>
      </c>
      <c r="I100" s="48">
        <f t="shared" si="39"/>
        <v>0</v>
      </c>
      <c r="J100" s="48">
        <f t="shared" si="39"/>
        <v>0</v>
      </c>
      <c r="K100" s="48">
        <f t="shared" si="39"/>
        <v>0</v>
      </c>
      <c r="L100" s="48">
        <f t="shared" si="39"/>
        <v>0</v>
      </c>
      <c r="M100" s="48">
        <f t="shared" si="39"/>
        <v>207</v>
      </c>
      <c r="N100" s="153">
        <f t="shared" si="39"/>
        <v>58439</v>
      </c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</row>
    <row r="101" spans="1:15" s="1" customFormat="1" ht="12" customHeight="1">
      <c r="A101" s="64"/>
      <c r="B101" s="65" t="s">
        <v>77</v>
      </c>
      <c r="C101" s="66">
        <f>C74+C85+C97</f>
        <v>-1179</v>
      </c>
      <c r="D101" s="66">
        <f aca="true" t="shared" si="40" ref="D101:N101">D74+D85+D97</f>
        <v>30</v>
      </c>
      <c r="E101" s="66">
        <f t="shared" si="40"/>
        <v>0</v>
      </c>
      <c r="F101" s="66">
        <f t="shared" si="40"/>
        <v>0</v>
      </c>
      <c r="G101" s="66">
        <f t="shared" si="40"/>
        <v>0</v>
      </c>
      <c r="H101" s="66">
        <f t="shared" si="40"/>
        <v>0</v>
      </c>
      <c r="I101" s="66">
        <f t="shared" si="40"/>
        <v>0</v>
      </c>
      <c r="J101" s="66">
        <f t="shared" si="40"/>
        <v>0</v>
      </c>
      <c r="K101" s="66">
        <f t="shared" si="40"/>
        <v>0</v>
      </c>
      <c r="L101" s="66">
        <f t="shared" si="40"/>
        <v>585</v>
      </c>
      <c r="M101" s="66">
        <f t="shared" si="40"/>
        <v>0</v>
      </c>
      <c r="N101" s="66">
        <f t="shared" si="40"/>
        <v>-564</v>
      </c>
      <c r="O101" s="154"/>
    </row>
    <row r="102" spans="1:14" s="1" customFormat="1" ht="12" customHeight="1" thickBot="1">
      <c r="A102" s="50"/>
      <c r="B102" s="86" t="s">
        <v>84</v>
      </c>
      <c r="C102" s="51">
        <f aca="true" t="shared" si="41" ref="C102:N102">SUM(C100:C101)</f>
        <v>21546</v>
      </c>
      <c r="D102" s="51">
        <f t="shared" si="41"/>
        <v>35537</v>
      </c>
      <c r="E102" s="51">
        <f t="shared" si="41"/>
        <v>0</v>
      </c>
      <c r="F102" s="51">
        <f t="shared" si="41"/>
        <v>0</v>
      </c>
      <c r="G102" s="51">
        <f t="shared" si="41"/>
        <v>0</v>
      </c>
      <c r="H102" s="51">
        <f t="shared" si="41"/>
        <v>0</v>
      </c>
      <c r="I102" s="51">
        <f t="shared" si="41"/>
        <v>0</v>
      </c>
      <c r="J102" s="51">
        <f t="shared" si="41"/>
        <v>0</v>
      </c>
      <c r="K102" s="51">
        <f t="shared" si="41"/>
        <v>0</v>
      </c>
      <c r="L102" s="51">
        <f t="shared" si="41"/>
        <v>585</v>
      </c>
      <c r="M102" s="51">
        <f t="shared" si="41"/>
        <v>207</v>
      </c>
      <c r="N102" s="63">
        <f t="shared" si="41"/>
        <v>57875</v>
      </c>
    </row>
    <row r="103" spans="1:14" s="3" customFormat="1" ht="12" customHeight="1">
      <c r="A103" s="87"/>
      <c r="B103" s="53" t="s">
        <v>45</v>
      </c>
      <c r="C103" s="52">
        <f aca="true" t="shared" si="42" ref="C103:N103">C66+C100</f>
        <v>59323</v>
      </c>
      <c r="D103" s="52">
        <f t="shared" si="42"/>
        <v>46936</v>
      </c>
      <c r="E103" s="52">
        <f t="shared" si="42"/>
        <v>82405</v>
      </c>
      <c r="F103" s="52">
        <f t="shared" si="42"/>
        <v>125404</v>
      </c>
      <c r="G103" s="52">
        <f t="shared" si="42"/>
        <v>0</v>
      </c>
      <c r="H103" s="52">
        <f t="shared" si="42"/>
        <v>187102</v>
      </c>
      <c r="I103" s="52">
        <f t="shared" si="42"/>
        <v>31059</v>
      </c>
      <c r="J103" s="52">
        <f t="shared" si="42"/>
        <v>115556</v>
      </c>
      <c r="K103" s="52">
        <f t="shared" si="42"/>
        <v>110000</v>
      </c>
      <c r="L103" s="52">
        <f t="shared" si="42"/>
        <v>54836</v>
      </c>
      <c r="M103" s="52">
        <f t="shared" si="42"/>
        <v>32506</v>
      </c>
      <c r="N103" s="71">
        <f t="shared" si="42"/>
        <v>845127</v>
      </c>
    </row>
    <row r="104" spans="1:15" s="3" customFormat="1" ht="12" customHeight="1">
      <c r="A104" s="72"/>
      <c r="B104" s="67" t="s">
        <v>77</v>
      </c>
      <c r="C104" s="68">
        <f aca="true" t="shared" si="43" ref="C104:N104">C67+C101</f>
        <v>-1265</v>
      </c>
      <c r="D104" s="68">
        <f t="shared" si="43"/>
        <v>130</v>
      </c>
      <c r="E104" s="68">
        <f t="shared" si="43"/>
        <v>5134</v>
      </c>
      <c r="F104" s="68">
        <f t="shared" si="43"/>
        <v>0</v>
      </c>
      <c r="G104" s="68">
        <f t="shared" si="43"/>
        <v>0</v>
      </c>
      <c r="H104" s="68">
        <f t="shared" si="43"/>
        <v>-1851</v>
      </c>
      <c r="I104" s="68">
        <f t="shared" si="43"/>
        <v>0</v>
      </c>
      <c r="J104" s="68">
        <f t="shared" si="43"/>
        <v>13379</v>
      </c>
      <c r="K104" s="68">
        <f t="shared" si="43"/>
        <v>0</v>
      </c>
      <c r="L104" s="68">
        <f t="shared" si="43"/>
        <v>585</v>
      </c>
      <c r="M104" s="68">
        <f t="shared" si="43"/>
        <v>0</v>
      </c>
      <c r="N104" s="73">
        <f t="shared" si="43"/>
        <v>16112</v>
      </c>
      <c r="O104" s="134"/>
    </row>
    <row r="105" spans="1:14" s="3" customFormat="1" ht="12" customHeight="1" thickBot="1">
      <c r="A105" s="74"/>
      <c r="B105" s="75" t="s">
        <v>84</v>
      </c>
      <c r="C105" s="76">
        <f aca="true" t="shared" si="44" ref="C105:N105">C68+C102</f>
        <v>58058</v>
      </c>
      <c r="D105" s="76">
        <f t="shared" si="44"/>
        <v>47066</v>
      </c>
      <c r="E105" s="76">
        <f t="shared" si="44"/>
        <v>87539</v>
      </c>
      <c r="F105" s="76">
        <f t="shared" si="44"/>
        <v>125404</v>
      </c>
      <c r="G105" s="76">
        <f t="shared" si="44"/>
        <v>0</v>
      </c>
      <c r="H105" s="76">
        <f t="shared" si="44"/>
        <v>185251</v>
      </c>
      <c r="I105" s="76">
        <f t="shared" si="44"/>
        <v>31059</v>
      </c>
      <c r="J105" s="76">
        <f t="shared" si="44"/>
        <v>128935</v>
      </c>
      <c r="K105" s="76">
        <f t="shared" si="44"/>
        <v>110000</v>
      </c>
      <c r="L105" s="76">
        <f t="shared" si="44"/>
        <v>55421</v>
      </c>
      <c r="M105" s="76">
        <f t="shared" si="44"/>
        <v>32506</v>
      </c>
      <c r="N105" s="77">
        <f t="shared" si="44"/>
        <v>861239</v>
      </c>
    </row>
    <row r="106" spans="1:14" ht="12" customHeight="1">
      <c r="A106" s="17" t="s">
        <v>67</v>
      </c>
      <c r="B106" s="18" t="s">
        <v>69</v>
      </c>
      <c r="C106" s="29">
        <v>6325</v>
      </c>
      <c r="D106" s="29">
        <v>2894</v>
      </c>
      <c r="E106" s="29"/>
      <c r="F106" s="29"/>
      <c r="G106" s="29"/>
      <c r="H106" s="29"/>
      <c r="I106" s="29"/>
      <c r="J106" s="29"/>
      <c r="K106" s="29"/>
      <c r="L106" s="29"/>
      <c r="M106" s="29">
        <v>810</v>
      </c>
      <c r="N106" s="30">
        <f>SUM(C106:M106)</f>
        <v>10029</v>
      </c>
    </row>
    <row r="107" spans="1:14" ht="12" customHeight="1">
      <c r="A107" s="6"/>
      <c r="B107" s="7" t="s">
        <v>77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>
        <v>491</v>
      </c>
      <c r="N107" s="24">
        <f>SUM(C107:M107)</f>
        <v>491</v>
      </c>
    </row>
    <row r="108" spans="1:14" ht="12" customHeight="1" thickBot="1">
      <c r="A108" s="8"/>
      <c r="B108" s="9" t="s">
        <v>84</v>
      </c>
      <c r="C108" s="25">
        <f>SUM(C106:C107)</f>
        <v>6325</v>
      </c>
      <c r="D108" s="25">
        <f>SUM(D106:D107)</f>
        <v>2894</v>
      </c>
      <c r="E108" s="25"/>
      <c r="F108" s="25"/>
      <c r="G108" s="25"/>
      <c r="H108" s="25"/>
      <c r="I108" s="25"/>
      <c r="J108" s="25"/>
      <c r="K108" s="25"/>
      <c r="L108" s="25"/>
      <c r="M108" s="25">
        <f>SUM(M106:M107)</f>
        <v>1301</v>
      </c>
      <c r="N108" s="26">
        <f>SUM(N106:N107)</f>
        <v>10520</v>
      </c>
    </row>
    <row r="109" spans="1:14" ht="12" customHeight="1">
      <c r="A109" s="17" t="s">
        <v>68</v>
      </c>
      <c r="B109" s="18" t="s">
        <v>0</v>
      </c>
      <c r="C109" s="29">
        <v>700</v>
      </c>
      <c r="D109" s="29">
        <v>894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30">
        <f>SUM(C109:M109)</f>
        <v>1594</v>
      </c>
    </row>
    <row r="110" spans="1:14" ht="12" customHeight="1">
      <c r="A110" s="6"/>
      <c r="B110" s="7" t="s">
        <v>77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4">
        <f>SUM(C110:M110)</f>
        <v>0</v>
      </c>
    </row>
    <row r="111" spans="1:14" ht="12" customHeight="1" thickBot="1">
      <c r="A111" s="19"/>
      <c r="B111" s="20" t="s">
        <v>87</v>
      </c>
      <c r="C111" s="31">
        <f>SUM(C109:C110)</f>
        <v>700</v>
      </c>
      <c r="D111" s="31">
        <f aca="true" t="shared" si="45" ref="D111:N111">SUM(D109:D110)</f>
        <v>894</v>
      </c>
      <c r="E111" s="31">
        <f t="shared" si="45"/>
        <v>0</v>
      </c>
      <c r="F111" s="31">
        <f t="shared" si="45"/>
        <v>0</v>
      </c>
      <c r="G111" s="31">
        <f t="shared" si="45"/>
        <v>0</v>
      </c>
      <c r="H111" s="31">
        <f t="shared" si="45"/>
        <v>0</v>
      </c>
      <c r="I111" s="31">
        <f t="shared" si="45"/>
        <v>0</v>
      </c>
      <c r="J111" s="31">
        <f t="shared" si="45"/>
        <v>0</v>
      </c>
      <c r="K111" s="31">
        <f t="shared" si="45"/>
        <v>0</v>
      </c>
      <c r="L111" s="31">
        <f t="shared" si="45"/>
        <v>0</v>
      </c>
      <c r="M111" s="31">
        <f t="shared" si="45"/>
        <v>0</v>
      </c>
      <c r="N111" s="32">
        <f t="shared" si="45"/>
        <v>1594</v>
      </c>
    </row>
    <row r="112" spans="1:14" s="1" customFormat="1" ht="12" customHeight="1">
      <c r="A112" s="112">
        <v>6</v>
      </c>
      <c r="B112" s="79" t="s">
        <v>70</v>
      </c>
      <c r="C112" s="113">
        <f>C106+C109</f>
        <v>7025</v>
      </c>
      <c r="D112" s="113">
        <f aca="true" t="shared" si="46" ref="D112:N112">D106+D109</f>
        <v>3788</v>
      </c>
      <c r="E112" s="113">
        <f t="shared" si="46"/>
        <v>0</v>
      </c>
      <c r="F112" s="113">
        <f t="shared" si="46"/>
        <v>0</v>
      </c>
      <c r="G112" s="113">
        <f t="shared" si="46"/>
        <v>0</v>
      </c>
      <c r="H112" s="113">
        <f t="shared" si="46"/>
        <v>0</v>
      </c>
      <c r="I112" s="113">
        <f t="shared" si="46"/>
        <v>0</v>
      </c>
      <c r="J112" s="113">
        <f t="shared" si="46"/>
        <v>0</v>
      </c>
      <c r="K112" s="113">
        <f t="shared" si="46"/>
        <v>0</v>
      </c>
      <c r="L112" s="113">
        <f t="shared" si="46"/>
        <v>0</v>
      </c>
      <c r="M112" s="113">
        <f t="shared" si="46"/>
        <v>810</v>
      </c>
      <c r="N112" s="114">
        <f t="shared" si="46"/>
        <v>11623</v>
      </c>
    </row>
    <row r="113" spans="1:14" s="1" customFormat="1" ht="12" customHeight="1">
      <c r="A113" s="96"/>
      <c r="B113" s="80" t="s">
        <v>77</v>
      </c>
      <c r="C113" s="82">
        <f>C107+C110</f>
        <v>0</v>
      </c>
      <c r="D113" s="82">
        <f aca="true" t="shared" si="47" ref="D113:N113">D107+D110</f>
        <v>0</v>
      </c>
      <c r="E113" s="82">
        <f t="shared" si="47"/>
        <v>0</v>
      </c>
      <c r="F113" s="82">
        <f t="shared" si="47"/>
        <v>0</v>
      </c>
      <c r="G113" s="82">
        <f t="shared" si="47"/>
        <v>0</v>
      </c>
      <c r="H113" s="82">
        <f t="shared" si="47"/>
        <v>0</v>
      </c>
      <c r="I113" s="82">
        <f t="shared" si="47"/>
        <v>0</v>
      </c>
      <c r="J113" s="82">
        <f t="shared" si="47"/>
        <v>0</v>
      </c>
      <c r="K113" s="82">
        <f t="shared" si="47"/>
        <v>0</v>
      </c>
      <c r="L113" s="82">
        <f t="shared" si="47"/>
        <v>0</v>
      </c>
      <c r="M113" s="82">
        <f t="shared" si="47"/>
        <v>491</v>
      </c>
      <c r="N113" s="83">
        <f t="shared" si="47"/>
        <v>491</v>
      </c>
    </row>
    <row r="114" spans="1:14" s="1" customFormat="1" ht="12" customHeight="1" thickBot="1">
      <c r="A114" s="88"/>
      <c r="B114" s="79" t="s">
        <v>84</v>
      </c>
      <c r="C114" s="84">
        <f>SUM(C112:C113)</f>
        <v>7025</v>
      </c>
      <c r="D114" s="84">
        <f>SUM(D112:D113)</f>
        <v>3788</v>
      </c>
      <c r="E114" s="84">
        <v>0</v>
      </c>
      <c r="F114" s="84">
        <v>0</v>
      </c>
      <c r="G114" s="84">
        <v>0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4">
        <v>810</v>
      </c>
      <c r="N114" s="85">
        <f>SUM(N112:N113)</f>
        <v>12114</v>
      </c>
    </row>
    <row r="115" spans="1:14" s="3" customFormat="1" ht="12" customHeight="1">
      <c r="A115" s="115"/>
      <c r="B115" s="116" t="s">
        <v>71</v>
      </c>
      <c r="C115" s="117">
        <f aca="true" t="shared" si="48" ref="C115:N115">SUM(C103,C112)</f>
        <v>66348</v>
      </c>
      <c r="D115" s="117">
        <f t="shared" si="48"/>
        <v>50724</v>
      </c>
      <c r="E115" s="117">
        <f t="shared" si="48"/>
        <v>82405</v>
      </c>
      <c r="F115" s="117">
        <f t="shared" si="48"/>
        <v>125404</v>
      </c>
      <c r="G115" s="117">
        <f t="shared" si="48"/>
        <v>0</v>
      </c>
      <c r="H115" s="117">
        <f t="shared" si="48"/>
        <v>187102</v>
      </c>
      <c r="I115" s="117">
        <f t="shared" si="48"/>
        <v>31059</v>
      </c>
      <c r="J115" s="117">
        <f t="shared" si="48"/>
        <v>115556</v>
      </c>
      <c r="K115" s="117">
        <f t="shared" si="48"/>
        <v>110000</v>
      </c>
      <c r="L115" s="117">
        <f t="shared" si="48"/>
        <v>54836</v>
      </c>
      <c r="M115" s="117">
        <f t="shared" si="48"/>
        <v>33316</v>
      </c>
      <c r="N115" s="118">
        <f t="shared" si="48"/>
        <v>856750</v>
      </c>
    </row>
    <row r="116" spans="1:14" s="3" customFormat="1" ht="12" customHeight="1">
      <c r="A116" s="119"/>
      <c r="B116" s="67" t="s">
        <v>77</v>
      </c>
      <c r="C116" s="120">
        <f>C104+C113</f>
        <v>-1265</v>
      </c>
      <c r="D116" s="120">
        <f aca="true" t="shared" si="49" ref="D116:N116">D104+D113</f>
        <v>130</v>
      </c>
      <c r="E116" s="120">
        <f t="shared" si="49"/>
        <v>5134</v>
      </c>
      <c r="F116" s="120">
        <f t="shared" si="49"/>
        <v>0</v>
      </c>
      <c r="G116" s="120">
        <f t="shared" si="49"/>
        <v>0</v>
      </c>
      <c r="H116" s="120">
        <f t="shared" si="49"/>
        <v>-1851</v>
      </c>
      <c r="I116" s="120">
        <f t="shared" si="49"/>
        <v>0</v>
      </c>
      <c r="J116" s="120">
        <f t="shared" si="49"/>
        <v>13379</v>
      </c>
      <c r="K116" s="120">
        <f t="shared" si="49"/>
        <v>0</v>
      </c>
      <c r="L116" s="120">
        <f t="shared" si="49"/>
        <v>585</v>
      </c>
      <c r="M116" s="120">
        <f t="shared" si="49"/>
        <v>491</v>
      </c>
      <c r="N116" s="123">
        <f t="shared" si="49"/>
        <v>16603</v>
      </c>
    </row>
    <row r="117" spans="1:81" s="3" customFormat="1" ht="12" customHeight="1" thickBot="1">
      <c r="A117" s="121"/>
      <c r="B117" s="75" t="s">
        <v>84</v>
      </c>
      <c r="C117" s="76">
        <f>C115+C116</f>
        <v>65083</v>
      </c>
      <c r="D117" s="76">
        <f aca="true" t="shared" si="50" ref="D117:N117">D115+D116</f>
        <v>50854</v>
      </c>
      <c r="E117" s="76">
        <f t="shared" si="50"/>
        <v>87539</v>
      </c>
      <c r="F117" s="76">
        <f t="shared" si="50"/>
        <v>125404</v>
      </c>
      <c r="G117" s="76">
        <f t="shared" si="50"/>
        <v>0</v>
      </c>
      <c r="H117" s="76">
        <f t="shared" si="50"/>
        <v>185251</v>
      </c>
      <c r="I117" s="76">
        <f t="shared" si="50"/>
        <v>31059</v>
      </c>
      <c r="J117" s="76">
        <f t="shared" si="50"/>
        <v>128935</v>
      </c>
      <c r="K117" s="76">
        <f t="shared" si="50"/>
        <v>110000</v>
      </c>
      <c r="L117" s="76">
        <f t="shared" si="50"/>
        <v>55421</v>
      </c>
      <c r="M117" s="76">
        <f t="shared" si="50"/>
        <v>33807</v>
      </c>
      <c r="N117" s="77">
        <f t="shared" si="50"/>
        <v>873353</v>
      </c>
      <c r="O117" s="13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</row>
    <row r="118" spans="1:14" ht="12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3:14" ht="12.75"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</row>
    <row r="125" s="1" customFormat="1" ht="12.75"/>
  </sheetData>
  <mergeCells count="3">
    <mergeCell ref="M3:N3"/>
    <mergeCell ref="A1:N1"/>
    <mergeCell ref="A2:N2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Girasek Károly</cp:lastModifiedBy>
  <cp:lastPrinted>2005-03-04T07:49:29Z</cp:lastPrinted>
  <dcterms:created xsi:type="dcterms:W3CDTF">2003-02-14T07:13:59Z</dcterms:created>
  <dcterms:modified xsi:type="dcterms:W3CDTF">2004-10-17T16:36:00Z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