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<sst xmlns="http://schemas.openxmlformats.org/spreadsheetml/2006/main" count="309" uniqueCount="177">
  <si>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</si>
  <si>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</si>
  <si>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</si>
  <si>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</si>
  <si>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</si>
  <si>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</si>
  <si>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</si>
  <si>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</si>
  <si>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</si>
  <si>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</si>
  <si>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</si>
  <si>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</si>
  <si>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</si>
  <si>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</si>
  <si>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</si>
  <si>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</si>
  <si>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</si>
  <si>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</si>
  <si>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</si>
  <si>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</si>
  <si>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</si>
  <si>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</si>
  <si>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</si>
  <si>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</si>
  <si>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</si>
  <si>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</si>
  <si>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</si>
  <si>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</si>
  <si>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</si>
  <si>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</si>
  <si>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</si>
  <si>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</si>
  <si>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</si>
  <si>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</si>
  <si>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</si>
  <si>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</si>
  <si>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</si>
  <si>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</si>
  <si>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</si>
  <si>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</si>
  <si>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</si>
  <si>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</si>
  <si>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</si>
  <si>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</si>
  <si>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</si>
  <si>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</si>
  <si>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</si>
  <si>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</si>
  <si>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</si>
  <si>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</si>
  <si>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</si>
  <si>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</si>
  <si>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</si>
  <si>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</si>
  <si>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</si>
  <si>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</si>
  <si>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</si>
  <si>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</si>
  <si>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</si>
  <si>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</si>
  <si>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</si>
  <si>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</si>
  <si>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</si>
  <si>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</si>
  <si>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</si>
  <si>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</si>
  <si>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</si>
  <si>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</si>
  <si>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</si>
  <si>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</si>
  <si>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</si>
  <si>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</si>
  <si>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</si>
  <si>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</si>
  <si>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</si>
  <si>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</si>
  <si>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</si>
  <si>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</si>
  <si>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</si>
  <si>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</si>
  <si>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</si>
  <si>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</si>
  <si>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</si>
  <si>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</si>
  <si>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</si>
  <si>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</si>
  <si>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</si>
  <si>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</si>
  <si>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</si>
  <si>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</si>
  <si>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</si>
  <si>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</si>
  <si>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</si>
  <si>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</si>
  <si>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</si>
  <si>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</si>
  <si>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</si>
  <si>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</si>
  <si>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</si>
  <si>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</si>
  <si>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</si>
  <si>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</si>
  <si>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</si>
  <si>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</si>
  <si>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</si>
  <si>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</si>
  <si>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</si>
  <si>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</si>
  <si>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</si>
  <si>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</si>
  <si>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</si>
  <si>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</si>
  <si>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</si>
  <si>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</si>
  <si>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</si>
  <si>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</si>
  <si>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</si>
  <si>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</si>
  <si>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</si>
  <si>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</si>
  <si>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</si>
  <si>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1 6 1</t>
  </si>
  <si>
    <t>1000 Ft-ban</t>
  </si>
  <si>
    <t>Közutak üzemeltetése</t>
  </si>
  <si>
    <t>törl.</t>
  </si>
  <si>
    <t>Pótelőirányzat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</si>
  <si>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</si>
  <si>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</si>
  <si>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</si>
  <si>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</si>
  <si>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</si>
  <si>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</si>
  <si>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Rendszeres szc. Pénzbeni mód. Előir.</t>
  </si>
  <si>
    <t>Rendsz. Gyermekv. Mód. Előir.</t>
  </si>
  <si>
    <t>Szoc. Ellátás mód.előirányzat</t>
  </si>
  <si>
    <t xml:space="preserve">Sport tevékenység mód. Előir. </t>
  </si>
  <si>
    <t xml:space="preserve">Egyéb felad. Mód. Elői össz. </t>
  </si>
  <si>
    <t>Módosított előirányzat</t>
  </si>
  <si>
    <t>Polg. Hiv. mód.- előirányzat össz.</t>
  </si>
  <si>
    <t>Ált. isk. mód. Előirányzat</t>
  </si>
  <si>
    <t>1 3 4</t>
  </si>
  <si>
    <t>Rétság Város Önkormányzat  2006. évi módosított  költségvetésének  szakfeladatos kiadásai</t>
  </si>
  <si>
    <t>Helyi közutak létesités</t>
  </si>
  <si>
    <t>Módositott előirányzat</t>
  </si>
  <si>
    <t>pótelőirányzat</t>
  </si>
  <si>
    <t>Műszaki csoport</t>
  </si>
  <si>
    <t>Közvetett kiadás összesen</t>
  </si>
  <si>
    <t>17 1</t>
  </si>
  <si>
    <t>Cigány Kisebbs. Önkormányzat</t>
  </si>
  <si>
    <t>Sajátos nevelés ig. óvodai ellát.</t>
  </si>
  <si>
    <t>Sajátos nev. Ig. tan.isk. nevelése</t>
  </si>
  <si>
    <t>Iskolai intézményi étkezés</t>
  </si>
  <si>
    <t xml:space="preserve">Műv.Köz.és Könyvtár összesen </t>
  </si>
  <si>
    <t>Pótelőirányzat össz.</t>
  </si>
  <si>
    <t>Módositott előirányzat össz.</t>
  </si>
  <si>
    <t>Pótelőirányzat mindössz.</t>
  </si>
  <si>
    <t>Módositott előirányzat  mindössz.</t>
  </si>
  <si>
    <t>Önk. Intézményi ellátó</t>
  </si>
  <si>
    <t>Település üzemelt. eredeti össz.</t>
  </si>
  <si>
    <t>Kiadások mód. előir mindösszesen</t>
  </si>
  <si>
    <t>Pótelőiányzat</t>
  </si>
  <si>
    <t xml:space="preserve">Helyi közutak lét. mód.előir. </t>
  </si>
  <si>
    <t>Házi szoc. gpond. mód.előir.</t>
  </si>
  <si>
    <t>1 1 2</t>
  </si>
  <si>
    <t>1 1 3</t>
  </si>
  <si>
    <t xml:space="preserve">Eseti pénzbeni szoc. módosított </t>
  </si>
  <si>
    <t>Gazd. és terüelt fejl.mód.ei.</t>
  </si>
  <si>
    <t>Település üzemelt. mód. előir.</t>
  </si>
  <si>
    <t>Pótelúirányzat</t>
  </si>
  <si>
    <t>Önkéntes tü. módosított előir.</t>
  </si>
  <si>
    <t>Hiv.önk. Tü. mód. előirányzat</t>
  </si>
  <si>
    <t xml:space="preserve">Könyvtár mód. előir. </t>
  </si>
  <si>
    <t>Műv.Közp. mód. előirányzat</t>
  </si>
  <si>
    <t>3. számú melléklet  a .../2006. (X....)  önkormányzati rendelethez</t>
  </si>
  <si>
    <t>Országgyűlési vál.módosított</t>
  </si>
  <si>
    <t>Önkormányzati választ.módosított</t>
  </si>
  <si>
    <t>Önk. választ. módosított ei.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</si>
</sst>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11" fillId="0" borderId="1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3" fontId="1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6" fillId="0" borderId="4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1" fillId="0" borderId="3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3" fillId="0" borderId="29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20" xfId="0" applyNumberFormat="1" applyFont="1" applyFill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1" fillId="0" borderId="33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/>
    </xf>
    <xf numFmtId="3" fontId="16" fillId="0" borderId="3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16" fillId="0" borderId="27" xfId="0" applyNumberFormat="1" applyFont="1" applyFill="1" applyBorder="1" applyAlignment="1">
      <alignment/>
    </xf>
    <xf numFmtId="3" fontId="16" fillId="0" borderId="33" xfId="0" applyNumberFormat="1" applyFont="1" applyFill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3" fontId="11" fillId="0" borderId="26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32" xfId="0" applyNumberFormat="1" applyFont="1" applyBorder="1" applyAlignment="1">
      <alignment/>
    </xf>
    <xf numFmtId="3" fontId="16" fillId="0" borderId="27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32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2" borderId="37" xfId="0" applyNumberFormat="1" applyFont="1" applyFill="1" applyBorder="1" applyAlignment="1">
      <alignment horizontal="center"/>
    </xf>
    <xf numFmtId="3" fontId="11" fillId="2" borderId="34" xfId="0" applyNumberFormat="1" applyFont="1" applyFill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03"/>
  <sheetViews>
    <sheetView tabSelected="1" workbookViewId="0" topLeftCell="A1">
      <selection activeCell="K159" sqref="K159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2" customFormat="1" ht="12">
      <c r="A1" s="155" t="s">
        <v>173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1"/>
    </row>
    <row r="2" spans="1:14" s="12" customFormat="1" ht="12">
      <c r="A2" s="155" t="s">
        <v>141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3"/>
    </row>
    <row r="3" spans="1:14" ht="13.5" thickBot="1">
      <c r="A3" s="17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6" t="s">
        <v>122</v>
      </c>
      <c r="N3" s="3"/>
    </row>
    <row r="4" spans="1:14" s="1" customFormat="1" ht="11.25" customHeight="1" thickBot="1">
      <c r="A4" s="37" t="s">
        <v>0</v>
      </c>
      <c r="B4" s="38" t="s">
        <v>3</v>
      </c>
      <c r="C4" s="156" t="s">
        <v>1</v>
      </c>
      <c r="D4" s="157"/>
      <c r="E4" s="157"/>
      <c r="F4" s="157"/>
      <c r="G4" s="157"/>
      <c r="H4" s="157"/>
      <c r="I4" s="157"/>
      <c r="J4" s="157"/>
      <c r="K4" s="157"/>
      <c r="L4" s="158"/>
      <c r="M4" s="38" t="s">
        <v>2</v>
      </c>
      <c r="N4" s="4"/>
    </row>
    <row r="5" spans="1:14" s="1" customFormat="1" ht="11.25" customHeight="1">
      <c r="A5" s="39" t="s">
        <v>111</v>
      </c>
      <c r="B5" s="40" t="s">
        <v>4</v>
      </c>
      <c r="C5" s="38" t="s">
        <v>5</v>
      </c>
      <c r="D5" s="41" t="s">
        <v>114</v>
      </c>
      <c r="E5" s="38" t="s">
        <v>6</v>
      </c>
      <c r="F5" s="41" t="s">
        <v>7</v>
      </c>
      <c r="G5" s="38" t="s">
        <v>112</v>
      </c>
      <c r="H5" s="41" t="s">
        <v>113</v>
      </c>
      <c r="I5" s="37" t="s">
        <v>16</v>
      </c>
      <c r="J5" s="42" t="s">
        <v>118</v>
      </c>
      <c r="K5" s="41" t="s">
        <v>115</v>
      </c>
      <c r="L5" s="38" t="s">
        <v>117</v>
      </c>
      <c r="M5" s="40" t="s">
        <v>14</v>
      </c>
      <c r="N5" s="4"/>
    </row>
    <row r="6" spans="1:15" s="1" customFormat="1" ht="11.25" customHeight="1" thickBot="1">
      <c r="A6" s="43"/>
      <c r="B6" s="44"/>
      <c r="C6" s="44" t="s">
        <v>9</v>
      </c>
      <c r="D6" s="45" t="s">
        <v>10</v>
      </c>
      <c r="E6" s="44" t="s">
        <v>8</v>
      </c>
      <c r="F6" s="45" t="s">
        <v>11</v>
      </c>
      <c r="G6" s="44" t="s">
        <v>12</v>
      </c>
      <c r="H6" s="45"/>
      <c r="I6" s="43" t="s">
        <v>17</v>
      </c>
      <c r="J6" s="46" t="s">
        <v>124</v>
      </c>
      <c r="K6" s="45" t="s">
        <v>8</v>
      </c>
      <c r="L6" s="44" t="s">
        <v>116</v>
      </c>
      <c r="M6" s="44" t="s">
        <v>13</v>
      </c>
      <c r="N6" s="4"/>
      <c r="O6" s="2"/>
    </row>
    <row r="7" spans="1:22" s="78" customFormat="1" ht="11.25" customHeight="1">
      <c r="A7" s="76" t="s">
        <v>25</v>
      </c>
      <c r="B7" s="14" t="s">
        <v>57</v>
      </c>
      <c r="C7" s="14">
        <v>69779</v>
      </c>
      <c r="D7" s="14">
        <v>21131</v>
      </c>
      <c r="E7" s="14">
        <v>14006</v>
      </c>
      <c r="F7" s="14"/>
      <c r="G7" s="14"/>
      <c r="H7" s="14"/>
      <c r="I7" s="53">
        <f aca="true" t="shared" si="0" ref="I7:I71">SUM(C7:H7)</f>
        <v>104916</v>
      </c>
      <c r="J7" s="14"/>
      <c r="K7" s="14">
        <v>240</v>
      </c>
      <c r="L7" s="14">
        <f>J7+K7</f>
        <v>240</v>
      </c>
      <c r="M7" s="54">
        <f>I7+L7</f>
        <v>105156</v>
      </c>
      <c r="N7" s="29"/>
      <c r="O7" s="77"/>
      <c r="P7" s="77"/>
      <c r="Q7" s="77"/>
      <c r="R7" s="77"/>
      <c r="S7" s="77"/>
      <c r="T7" s="77"/>
      <c r="U7" s="77"/>
      <c r="V7" s="77"/>
    </row>
    <row r="8" spans="1:22" s="80" customFormat="1" ht="11.25" customHeight="1">
      <c r="A8" s="79"/>
      <c r="B8" s="52" t="s">
        <v>125</v>
      </c>
      <c r="C8" s="52"/>
      <c r="D8" s="52"/>
      <c r="E8" s="52"/>
      <c r="F8" s="52"/>
      <c r="G8" s="52"/>
      <c r="H8" s="52"/>
      <c r="I8" s="52">
        <f t="shared" si="0"/>
        <v>0</v>
      </c>
      <c r="J8" s="52"/>
      <c r="K8" s="52"/>
      <c r="L8" s="52"/>
      <c r="M8" s="55">
        <f>I8+L8</f>
        <v>0</v>
      </c>
      <c r="N8" s="29"/>
      <c r="O8" s="77"/>
      <c r="P8" s="77"/>
      <c r="Q8" s="77"/>
      <c r="R8" s="77"/>
      <c r="S8" s="77"/>
      <c r="T8" s="77"/>
      <c r="U8" s="77"/>
      <c r="V8" s="77"/>
    </row>
    <row r="9" spans="1:14" s="78" customFormat="1" ht="11.25" customHeight="1" thickBot="1">
      <c r="A9" s="81"/>
      <c r="B9" s="66" t="s">
        <v>143</v>
      </c>
      <c r="C9" s="66">
        <f aca="true" t="shared" si="1" ref="C9:M9">SUM(C7:C8)</f>
        <v>69779</v>
      </c>
      <c r="D9" s="66">
        <f t="shared" si="1"/>
        <v>21131</v>
      </c>
      <c r="E9" s="66">
        <f t="shared" si="1"/>
        <v>14006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104916</v>
      </c>
      <c r="J9" s="66">
        <f t="shared" si="1"/>
        <v>0</v>
      </c>
      <c r="K9" s="66">
        <f t="shared" si="1"/>
        <v>240</v>
      </c>
      <c r="L9" s="66">
        <f t="shared" si="1"/>
        <v>240</v>
      </c>
      <c r="M9" s="150">
        <f t="shared" si="1"/>
        <v>105156</v>
      </c>
      <c r="N9" s="29"/>
    </row>
    <row r="10" spans="1:14" s="78" customFormat="1" ht="11.25" customHeight="1" thickBot="1">
      <c r="A10" s="128" t="s">
        <v>163</v>
      </c>
      <c r="B10" s="14" t="s">
        <v>174</v>
      </c>
      <c r="C10" s="14">
        <v>279</v>
      </c>
      <c r="D10" s="14">
        <v>52</v>
      </c>
      <c r="E10" s="14">
        <v>227</v>
      </c>
      <c r="F10" s="14"/>
      <c r="G10" s="14"/>
      <c r="H10" s="14"/>
      <c r="I10" s="14">
        <f>SUM(C10:H10)</f>
        <v>558</v>
      </c>
      <c r="J10" s="14"/>
      <c r="K10" s="14"/>
      <c r="L10" s="14">
        <f>J10+K10</f>
        <v>0</v>
      </c>
      <c r="M10" s="129">
        <f>I10+L10</f>
        <v>558</v>
      </c>
      <c r="N10" s="29"/>
    </row>
    <row r="11" spans="1:14" s="78" customFormat="1" ht="11.25" customHeight="1">
      <c r="A11" s="151" t="s">
        <v>164</v>
      </c>
      <c r="B11" s="53" t="s">
        <v>175</v>
      </c>
      <c r="C11" s="53">
        <v>46</v>
      </c>
      <c r="D11" s="53">
        <v>11</v>
      </c>
      <c r="E11" s="53">
        <v>14</v>
      </c>
      <c r="F11" s="53"/>
      <c r="G11" s="53"/>
      <c r="H11" s="53"/>
      <c r="I11" s="53">
        <f>SUM(C11:H11)</f>
        <v>71</v>
      </c>
      <c r="J11" s="53"/>
      <c r="K11" s="53"/>
      <c r="L11" s="53">
        <f>J11+K11</f>
        <v>0</v>
      </c>
      <c r="M11" s="54">
        <f>I11+L11</f>
        <v>71</v>
      </c>
      <c r="N11" s="29"/>
    </row>
    <row r="12" spans="1:14" s="78" customFormat="1" ht="11.25" customHeight="1">
      <c r="A12" s="79"/>
      <c r="B12" s="52" t="s">
        <v>125</v>
      </c>
      <c r="C12" s="52"/>
      <c r="D12" s="52"/>
      <c r="E12" s="52"/>
      <c r="F12" s="52"/>
      <c r="G12" s="52"/>
      <c r="H12" s="52"/>
      <c r="I12" s="52">
        <f>SUM(C12:H12)</f>
        <v>0</v>
      </c>
      <c r="J12" s="52"/>
      <c r="K12" s="52"/>
      <c r="L12" s="52">
        <f>J12+K12</f>
        <v>0</v>
      </c>
      <c r="M12" s="55">
        <f>I12+L12</f>
        <v>0</v>
      </c>
      <c r="N12" s="29"/>
    </row>
    <row r="13" spans="1:14" s="78" customFormat="1" ht="11.25" customHeight="1" thickBot="1">
      <c r="A13" s="111"/>
      <c r="B13" s="69" t="s">
        <v>176</v>
      </c>
      <c r="C13" s="69">
        <f>SUM(C11:C12)</f>
        <v>46</v>
      </c>
      <c r="D13" s="69">
        <f aca="true" t="shared" si="2" ref="D13:M13">SUM(D11:D12)</f>
        <v>11</v>
      </c>
      <c r="E13" s="69">
        <f t="shared" si="2"/>
        <v>14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71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70">
        <f t="shared" si="2"/>
        <v>71</v>
      </c>
      <c r="N13" s="29"/>
    </row>
    <row r="14" spans="1:14" s="51" customFormat="1" ht="11.25" customHeight="1">
      <c r="A14" s="86" t="s">
        <v>26</v>
      </c>
      <c r="B14" s="25" t="s">
        <v>18</v>
      </c>
      <c r="C14" s="25"/>
      <c r="D14" s="25"/>
      <c r="E14" s="25">
        <v>7575</v>
      </c>
      <c r="F14" s="25"/>
      <c r="G14" s="25"/>
      <c r="H14" s="130"/>
      <c r="I14" s="25">
        <f t="shared" si="0"/>
        <v>7575</v>
      </c>
      <c r="J14" s="25"/>
      <c r="K14" s="25"/>
      <c r="L14" s="25">
        <f>J14+K14</f>
        <v>0</v>
      </c>
      <c r="M14" s="26">
        <f aca="true" t="shared" si="3" ref="M14:M71">I14+L14</f>
        <v>7575</v>
      </c>
      <c r="N14" s="83"/>
    </row>
    <row r="15" spans="1:14" s="51" customFormat="1" ht="11.25" customHeight="1">
      <c r="A15" s="84" t="s">
        <v>27</v>
      </c>
      <c r="B15" s="18" t="s">
        <v>15</v>
      </c>
      <c r="C15" s="18"/>
      <c r="D15" s="18"/>
      <c r="E15" s="18">
        <v>509</v>
      </c>
      <c r="F15" s="18"/>
      <c r="G15" s="18"/>
      <c r="H15" s="19"/>
      <c r="I15" s="18">
        <f t="shared" si="0"/>
        <v>509</v>
      </c>
      <c r="J15" s="18"/>
      <c r="K15" s="18"/>
      <c r="L15" s="18">
        <f aca="true" t="shared" si="4" ref="L15:L71">J15+K15</f>
        <v>0</v>
      </c>
      <c r="M15" s="20">
        <f t="shared" si="3"/>
        <v>509</v>
      </c>
      <c r="N15" s="83"/>
    </row>
    <row r="16" spans="1:14" s="51" customFormat="1" ht="11.25" customHeight="1" thickBot="1">
      <c r="A16" s="85" t="s">
        <v>28</v>
      </c>
      <c r="B16" s="21" t="s">
        <v>19</v>
      </c>
      <c r="C16" s="21"/>
      <c r="D16" s="21"/>
      <c r="E16" s="21">
        <v>9271</v>
      </c>
      <c r="F16" s="21"/>
      <c r="G16" s="21">
        <v>100</v>
      </c>
      <c r="H16" s="21"/>
      <c r="I16" s="21">
        <f t="shared" si="0"/>
        <v>9371</v>
      </c>
      <c r="J16" s="21"/>
      <c r="K16" s="21">
        <v>5721</v>
      </c>
      <c r="L16" s="21">
        <f t="shared" si="4"/>
        <v>5721</v>
      </c>
      <c r="M16" s="22">
        <f t="shared" si="3"/>
        <v>15092</v>
      </c>
      <c r="N16" s="83"/>
    </row>
    <row r="17" spans="1:14" s="51" customFormat="1" ht="11.25" customHeight="1">
      <c r="A17" s="82" t="s">
        <v>29</v>
      </c>
      <c r="B17" s="126" t="s">
        <v>142</v>
      </c>
      <c r="C17" s="15"/>
      <c r="D17" s="15"/>
      <c r="E17" s="15"/>
      <c r="F17" s="15"/>
      <c r="G17" s="15"/>
      <c r="H17" s="15"/>
      <c r="I17" s="15">
        <f t="shared" si="0"/>
        <v>0</v>
      </c>
      <c r="J17" s="15"/>
      <c r="K17" s="15">
        <v>87</v>
      </c>
      <c r="L17" s="15">
        <f t="shared" si="4"/>
        <v>87</v>
      </c>
      <c r="M17" s="16">
        <f t="shared" si="3"/>
        <v>87</v>
      </c>
      <c r="N17" s="83"/>
    </row>
    <row r="18" spans="1:14" s="51" customFormat="1" ht="11.25" customHeight="1">
      <c r="A18" s="86"/>
      <c r="B18" s="125" t="s">
        <v>160</v>
      </c>
      <c r="C18" s="25"/>
      <c r="D18" s="25"/>
      <c r="E18" s="25"/>
      <c r="F18" s="25"/>
      <c r="G18" s="25"/>
      <c r="H18" s="25"/>
      <c r="I18" s="18">
        <f t="shared" si="0"/>
        <v>0</v>
      </c>
      <c r="J18" s="25"/>
      <c r="K18" s="25"/>
      <c r="L18" s="18">
        <f t="shared" si="4"/>
        <v>0</v>
      </c>
      <c r="M18" s="20">
        <f t="shared" si="3"/>
        <v>0</v>
      </c>
      <c r="N18" s="83"/>
    </row>
    <row r="19" spans="1:14" s="51" customFormat="1" ht="11.25" customHeight="1" thickBot="1">
      <c r="A19" s="118"/>
      <c r="B19" s="127" t="s">
        <v>161</v>
      </c>
      <c r="C19" s="49">
        <f>SUM(C17:C18)</f>
        <v>0</v>
      </c>
      <c r="D19" s="49">
        <f aca="true" t="shared" si="5" ref="D19:M19">SUM(D17:D18)</f>
        <v>0</v>
      </c>
      <c r="E19" s="49">
        <f t="shared" si="5"/>
        <v>0</v>
      </c>
      <c r="F19" s="49">
        <f t="shared" si="5"/>
        <v>0</v>
      </c>
      <c r="G19" s="49">
        <f t="shared" si="5"/>
        <v>0</v>
      </c>
      <c r="H19" s="49">
        <f t="shared" si="5"/>
        <v>0</v>
      </c>
      <c r="I19" s="49">
        <f t="shared" si="5"/>
        <v>0</v>
      </c>
      <c r="J19" s="49">
        <f t="shared" si="5"/>
        <v>0</v>
      </c>
      <c r="K19" s="49">
        <f t="shared" si="5"/>
        <v>87</v>
      </c>
      <c r="L19" s="49">
        <f t="shared" si="5"/>
        <v>87</v>
      </c>
      <c r="M19" s="50">
        <f t="shared" si="5"/>
        <v>87</v>
      </c>
      <c r="N19" s="83"/>
    </row>
    <row r="20" spans="1:14" s="51" customFormat="1" ht="11.25" customHeight="1">
      <c r="A20" s="86" t="s">
        <v>30</v>
      </c>
      <c r="B20" s="25" t="s">
        <v>20</v>
      </c>
      <c r="C20" s="25">
        <v>11160</v>
      </c>
      <c r="D20" s="25">
        <v>3904</v>
      </c>
      <c r="E20" s="25">
        <v>2757</v>
      </c>
      <c r="F20" s="25"/>
      <c r="G20" s="25"/>
      <c r="H20" s="25">
        <v>2393</v>
      </c>
      <c r="I20" s="25">
        <f>SUM(C20:H20)</f>
        <v>20214</v>
      </c>
      <c r="J20" s="25"/>
      <c r="K20" s="25">
        <v>3240</v>
      </c>
      <c r="L20" s="25">
        <f t="shared" si="4"/>
        <v>3240</v>
      </c>
      <c r="M20" s="26">
        <f t="shared" si="3"/>
        <v>23454</v>
      </c>
      <c r="N20" s="83"/>
    </row>
    <row r="21" spans="1:14" s="51" customFormat="1" ht="11.25" customHeight="1">
      <c r="A21" s="86" t="s">
        <v>31</v>
      </c>
      <c r="B21" s="25" t="s">
        <v>21</v>
      </c>
      <c r="C21" s="25"/>
      <c r="D21" s="25"/>
      <c r="E21" s="25">
        <v>577</v>
      </c>
      <c r="F21" s="25"/>
      <c r="G21" s="25"/>
      <c r="H21" s="25"/>
      <c r="I21" s="25">
        <f t="shared" si="0"/>
        <v>577</v>
      </c>
      <c r="J21" s="25"/>
      <c r="K21" s="25"/>
      <c r="L21" s="25">
        <f t="shared" si="4"/>
        <v>0</v>
      </c>
      <c r="M21" s="26">
        <f t="shared" si="3"/>
        <v>577</v>
      </c>
      <c r="N21" s="83"/>
    </row>
    <row r="22" spans="1:14" s="51" customFormat="1" ht="11.25" customHeight="1">
      <c r="A22" s="85" t="s">
        <v>32</v>
      </c>
      <c r="B22" s="21" t="s">
        <v>22</v>
      </c>
      <c r="C22" s="21">
        <v>336</v>
      </c>
      <c r="D22" s="21">
        <v>97</v>
      </c>
      <c r="E22" s="21">
        <v>285</v>
      </c>
      <c r="F22" s="21"/>
      <c r="G22" s="21"/>
      <c r="H22" s="21"/>
      <c r="I22" s="21">
        <f t="shared" si="0"/>
        <v>718</v>
      </c>
      <c r="J22" s="21"/>
      <c r="K22" s="21">
        <v>1380</v>
      </c>
      <c r="L22" s="21">
        <f t="shared" si="4"/>
        <v>1380</v>
      </c>
      <c r="M22" s="22">
        <f t="shared" si="3"/>
        <v>2098</v>
      </c>
      <c r="N22" s="83"/>
    </row>
    <row r="23" spans="1:14" s="51" customFormat="1" ht="11.25" customHeight="1">
      <c r="A23" s="84" t="s">
        <v>33</v>
      </c>
      <c r="B23" s="18" t="s">
        <v>23</v>
      </c>
      <c r="C23" s="18"/>
      <c r="D23" s="18"/>
      <c r="E23" s="18">
        <v>6800</v>
      </c>
      <c r="F23" s="18"/>
      <c r="G23" s="18"/>
      <c r="H23" s="18"/>
      <c r="I23" s="18">
        <f t="shared" si="0"/>
        <v>6800</v>
      </c>
      <c r="J23" s="18">
        <v>12000</v>
      </c>
      <c r="K23" s="18"/>
      <c r="L23" s="18">
        <f t="shared" si="4"/>
        <v>12000</v>
      </c>
      <c r="M23" s="20">
        <f t="shared" si="3"/>
        <v>18800</v>
      </c>
      <c r="N23" s="83"/>
    </row>
    <row r="24" spans="1:14" s="51" customFormat="1" ht="11.25" customHeight="1">
      <c r="A24" s="86" t="s">
        <v>34</v>
      </c>
      <c r="B24" s="25" t="s">
        <v>24</v>
      </c>
      <c r="C24" s="25">
        <v>15</v>
      </c>
      <c r="D24" s="25">
        <v>4</v>
      </c>
      <c r="E24" s="25"/>
      <c r="F24" s="25"/>
      <c r="G24" s="25"/>
      <c r="H24" s="25"/>
      <c r="I24" s="25">
        <f t="shared" si="0"/>
        <v>19</v>
      </c>
      <c r="J24" s="25"/>
      <c r="K24" s="25"/>
      <c r="L24" s="25">
        <f t="shared" si="4"/>
        <v>0</v>
      </c>
      <c r="M24" s="26">
        <f t="shared" si="3"/>
        <v>19</v>
      </c>
      <c r="N24" s="83"/>
    </row>
    <row r="25" spans="1:14" s="51" customFormat="1" ht="11.25" customHeight="1" thickBot="1">
      <c r="A25" s="85" t="s">
        <v>35</v>
      </c>
      <c r="B25" s="21" t="s">
        <v>123</v>
      </c>
      <c r="C25" s="21"/>
      <c r="D25" s="21"/>
      <c r="E25" s="21">
        <v>1860</v>
      </c>
      <c r="F25" s="21"/>
      <c r="G25" s="21"/>
      <c r="H25" s="21"/>
      <c r="I25" s="21">
        <f t="shared" si="0"/>
        <v>1860</v>
      </c>
      <c r="J25" s="21"/>
      <c r="K25" s="21"/>
      <c r="L25" s="21">
        <f t="shared" si="4"/>
        <v>0</v>
      </c>
      <c r="M25" s="22">
        <f t="shared" si="3"/>
        <v>1860</v>
      </c>
      <c r="N25" s="83"/>
    </row>
    <row r="26" spans="1:14" s="88" customFormat="1" ht="11.25" customHeight="1">
      <c r="A26" s="87" t="s">
        <v>36</v>
      </c>
      <c r="B26" s="27" t="s">
        <v>158</v>
      </c>
      <c r="C26" s="27">
        <f aca="true" t="shared" si="6" ref="C26:J26">C14+C15+C16+C20+C21+C23+C24+C25+C22</f>
        <v>11511</v>
      </c>
      <c r="D26" s="27">
        <f t="shared" si="6"/>
        <v>4005</v>
      </c>
      <c r="E26" s="27">
        <f t="shared" si="6"/>
        <v>29634</v>
      </c>
      <c r="F26" s="27">
        <f t="shared" si="6"/>
        <v>0</v>
      </c>
      <c r="G26" s="27">
        <f t="shared" si="6"/>
        <v>100</v>
      </c>
      <c r="H26" s="27">
        <f t="shared" si="6"/>
        <v>2393</v>
      </c>
      <c r="I26" s="27">
        <f t="shared" si="6"/>
        <v>47643</v>
      </c>
      <c r="J26" s="27">
        <f t="shared" si="6"/>
        <v>12000</v>
      </c>
      <c r="K26" s="27">
        <f>K14+K15+K16+K20+K21+K23+K24+K25+K22+K17</f>
        <v>10428</v>
      </c>
      <c r="L26" s="27">
        <f>L14+L15+L16+L20+L21+L23+L24+L25+L22+L17</f>
        <v>22428</v>
      </c>
      <c r="M26" s="28">
        <f>M14+M15+M16+M20+M21+M23+M24+M25+M22+M17</f>
        <v>70071</v>
      </c>
      <c r="N26" s="29"/>
    </row>
    <row r="27" spans="1:14" s="88" customFormat="1" ht="11.25" customHeight="1">
      <c r="A27" s="137"/>
      <c r="B27" s="30" t="s">
        <v>125</v>
      </c>
      <c r="C27" s="30">
        <f>C18</f>
        <v>0</v>
      </c>
      <c r="D27" s="30">
        <f aca="true" t="shared" si="7" ref="D27:M27">D18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1">
        <f t="shared" si="7"/>
        <v>0</v>
      </c>
      <c r="N27" s="29"/>
    </row>
    <row r="28" spans="1:14" s="88" customFormat="1" ht="11.25" customHeight="1" thickBot="1">
      <c r="A28" s="138"/>
      <c r="B28" s="32" t="s">
        <v>167</v>
      </c>
      <c r="C28" s="32">
        <f>SUM(C26:C27)</f>
        <v>11511</v>
      </c>
      <c r="D28" s="32">
        <f aca="true" t="shared" si="8" ref="D28:M28">SUM(D26:D27)</f>
        <v>4005</v>
      </c>
      <c r="E28" s="32">
        <f t="shared" si="8"/>
        <v>29634</v>
      </c>
      <c r="F28" s="32">
        <f t="shared" si="8"/>
        <v>0</v>
      </c>
      <c r="G28" s="32">
        <f t="shared" si="8"/>
        <v>100</v>
      </c>
      <c r="H28" s="32">
        <f t="shared" si="8"/>
        <v>2393</v>
      </c>
      <c r="I28" s="32">
        <f t="shared" si="8"/>
        <v>47643</v>
      </c>
      <c r="J28" s="32">
        <f t="shared" si="8"/>
        <v>12000</v>
      </c>
      <c r="K28" s="32">
        <f t="shared" si="8"/>
        <v>10428</v>
      </c>
      <c r="L28" s="32">
        <f t="shared" si="8"/>
        <v>22428</v>
      </c>
      <c r="M28" s="33">
        <f t="shared" si="8"/>
        <v>70071</v>
      </c>
      <c r="N28" s="29"/>
    </row>
    <row r="29" spans="1:14" s="89" customFormat="1" ht="11.25" customHeight="1">
      <c r="A29" s="86" t="s">
        <v>37</v>
      </c>
      <c r="B29" s="25" t="s">
        <v>131</v>
      </c>
      <c r="C29" s="25"/>
      <c r="D29" s="25">
        <v>131</v>
      </c>
      <c r="E29" s="25"/>
      <c r="F29" s="25">
        <v>7267</v>
      </c>
      <c r="G29" s="25"/>
      <c r="H29" s="25"/>
      <c r="I29" s="25">
        <f t="shared" si="0"/>
        <v>7398</v>
      </c>
      <c r="J29" s="25"/>
      <c r="K29" s="25"/>
      <c r="L29" s="25">
        <f t="shared" si="4"/>
        <v>0</v>
      </c>
      <c r="M29" s="26">
        <f t="shared" si="3"/>
        <v>7398</v>
      </c>
      <c r="N29" s="5"/>
    </row>
    <row r="30" spans="1:14" s="89" customFormat="1" ht="11.25" customHeight="1">
      <c r="A30" s="86"/>
      <c r="B30" s="25" t="s">
        <v>125</v>
      </c>
      <c r="C30" s="25"/>
      <c r="D30" s="25"/>
      <c r="E30" s="25"/>
      <c r="F30" s="25"/>
      <c r="G30" s="25"/>
      <c r="H30" s="25"/>
      <c r="I30" s="25">
        <f t="shared" si="0"/>
        <v>0</v>
      </c>
      <c r="J30" s="25"/>
      <c r="K30" s="25"/>
      <c r="L30" s="25">
        <f t="shared" si="4"/>
        <v>0</v>
      </c>
      <c r="M30" s="26">
        <f t="shared" si="3"/>
        <v>0</v>
      </c>
      <c r="N30" s="5"/>
    </row>
    <row r="31" spans="1:16" s="89" customFormat="1" ht="11.25" customHeight="1" thickBot="1">
      <c r="A31" s="90"/>
      <c r="B31" s="47" t="s">
        <v>132</v>
      </c>
      <c r="C31" s="47">
        <f>SUM(C29:C30)</f>
        <v>0</v>
      </c>
      <c r="D31" s="47">
        <f aca="true" t="shared" si="9" ref="D31:M31">SUM(D29:D30)</f>
        <v>131</v>
      </c>
      <c r="E31" s="47">
        <f t="shared" si="9"/>
        <v>0</v>
      </c>
      <c r="F31" s="47">
        <f t="shared" si="9"/>
        <v>7267</v>
      </c>
      <c r="G31" s="47">
        <f t="shared" si="9"/>
        <v>0</v>
      </c>
      <c r="H31" s="47">
        <f t="shared" si="9"/>
        <v>0</v>
      </c>
      <c r="I31" s="47">
        <f t="shared" si="9"/>
        <v>7398</v>
      </c>
      <c r="J31" s="47">
        <f t="shared" si="9"/>
        <v>0</v>
      </c>
      <c r="K31" s="47">
        <f t="shared" si="9"/>
        <v>0</v>
      </c>
      <c r="L31" s="47">
        <f t="shared" si="9"/>
        <v>0</v>
      </c>
      <c r="M31" s="48">
        <f t="shared" si="9"/>
        <v>7398</v>
      </c>
      <c r="N31" s="131"/>
      <c r="O31" s="47"/>
      <c r="P31" s="47"/>
    </row>
    <row r="32" spans="1:14" s="89" customFormat="1" ht="11.25" customHeight="1">
      <c r="A32" s="82" t="s">
        <v>38</v>
      </c>
      <c r="B32" s="15" t="s">
        <v>128</v>
      </c>
      <c r="C32" s="15"/>
      <c r="D32" s="15"/>
      <c r="E32" s="15">
        <v>48</v>
      </c>
      <c r="F32" s="15">
        <v>1495</v>
      </c>
      <c r="G32" s="15"/>
      <c r="H32" s="15"/>
      <c r="I32" s="15">
        <f t="shared" si="0"/>
        <v>1543</v>
      </c>
      <c r="J32" s="15"/>
      <c r="K32" s="15"/>
      <c r="L32" s="15">
        <f t="shared" si="4"/>
        <v>0</v>
      </c>
      <c r="M32" s="16">
        <f t="shared" si="3"/>
        <v>1543</v>
      </c>
      <c r="N32" s="5"/>
    </row>
    <row r="33" spans="1:14" s="89" customFormat="1" ht="11.25" customHeight="1">
      <c r="A33" s="84"/>
      <c r="B33" s="18" t="s">
        <v>125</v>
      </c>
      <c r="C33" s="18"/>
      <c r="D33" s="18"/>
      <c r="E33" s="18"/>
      <c r="F33" s="18"/>
      <c r="G33" s="18"/>
      <c r="H33" s="18"/>
      <c r="I33" s="18">
        <f>SUM(C33:H33)</f>
        <v>0</v>
      </c>
      <c r="J33" s="18"/>
      <c r="K33" s="18"/>
      <c r="L33" s="18">
        <f>SUM(L31:L32)</f>
        <v>0</v>
      </c>
      <c r="M33" s="20">
        <f>I33+L33</f>
        <v>0</v>
      </c>
      <c r="N33" s="5"/>
    </row>
    <row r="34" spans="1:14" s="89" customFormat="1" ht="11.25" customHeight="1" thickBot="1">
      <c r="A34" s="85"/>
      <c r="B34" s="21" t="s">
        <v>133</v>
      </c>
      <c r="C34" s="21">
        <f>SUM(C32:C33)</f>
        <v>0</v>
      </c>
      <c r="D34" s="21">
        <f aca="true" t="shared" si="10" ref="D34:M34">SUM(D32:D33)</f>
        <v>0</v>
      </c>
      <c r="E34" s="21">
        <f t="shared" si="10"/>
        <v>48</v>
      </c>
      <c r="F34" s="21">
        <f t="shared" si="10"/>
        <v>1495</v>
      </c>
      <c r="G34" s="21">
        <f t="shared" si="10"/>
        <v>0</v>
      </c>
      <c r="H34" s="21">
        <f t="shared" si="10"/>
        <v>0</v>
      </c>
      <c r="I34" s="21">
        <f t="shared" si="10"/>
        <v>1543</v>
      </c>
      <c r="J34" s="21">
        <f t="shared" si="10"/>
        <v>0</v>
      </c>
      <c r="K34" s="21">
        <f t="shared" si="10"/>
        <v>0</v>
      </c>
      <c r="L34" s="21">
        <f t="shared" si="10"/>
        <v>0</v>
      </c>
      <c r="M34" s="22">
        <f t="shared" si="10"/>
        <v>1543</v>
      </c>
      <c r="N34" s="5"/>
    </row>
    <row r="35" spans="1:14" s="89" customFormat="1" ht="11.25" customHeight="1">
      <c r="A35" s="82" t="s">
        <v>39</v>
      </c>
      <c r="B35" s="15" t="s">
        <v>129</v>
      </c>
      <c r="C35" s="15"/>
      <c r="D35" s="15"/>
      <c r="E35" s="15"/>
      <c r="F35" s="15">
        <v>5425</v>
      </c>
      <c r="G35" s="15"/>
      <c r="H35" s="15"/>
      <c r="I35" s="15">
        <f t="shared" si="0"/>
        <v>5425</v>
      </c>
      <c r="J35" s="15"/>
      <c r="K35" s="15"/>
      <c r="L35" s="15">
        <f t="shared" si="4"/>
        <v>0</v>
      </c>
      <c r="M35" s="16">
        <f t="shared" si="3"/>
        <v>5425</v>
      </c>
      <c r="N35" s="5"/>
    </row>
    <row r="36" spans="1:14" s="89" customFormat="1" ht="11.25" customHeight="1">
      <c r="A36" s="84"/>
      <c r="B36" s="18" t="s">
        <v>125</v>
      </c>
      <c r="C36" s="18"/>
      <c r="D36" s="18"/>
      <c r="E36" s="18"/>
      <c r="F36" s="18"/>
      <c r="G36" s="18"/>
      <c r="H36" s="18"/>
      <c r="I36" s="18">
        <f t="shared" si="0"/>
        <v>0</v>
      </c>
      <c r="J36" s="18"/>
      <c r="K36" s="18"/>
      <c r="L36" s="18">
        <f t="shared" si="4"/>
        <v>0</v>
      </c>
      <c r="M36" s="20">
        <f t="shared" si="3"/>
        <v>0</v>
      </c>
      <c r="N36" s="5"/>
    </row>
    <row r="37" spans="1:14" s="89" customFormat="1" ht="11.25" customHeight="1" thickBot="1">
      <c r="A37" s="91"/>
      <c r="B37" s="23" t="s">
        <v>165</v>
      </c>
      <c r="C37" s="23">
        <f>SUM(C35:C36)</f>
        <v>0</v>
      </c>
      <c r="D37" s="23">
        <f aca="true" t="shared" si="11" ref="D37:M37">SUM(D35:D36)</f>
        <v>0</v>
      </c>
      <c r="E37" s="23">
        <f t="shared" si="11"/>
        <v>0</v>
      </c>
      <c r="F37" s="23">
        <f t="shared" si="11"/>
        <v>5425</v>
      </c>
      <c r="G37" s="23">
        <f t="shared" si="11"/>
        <v>0</v>
      </c>
      <c r="H37" s="23">
        <f t="shared" si="11"/>
        <v>0</v>
      </c>
      <c r="I37" s="23">
        <f t="shared" si="11"/>
        <v>5425</v>
      </c>
      <c r="J37" s="23">
        <f t="shared" si="11"/>
        <v>0</v>
      </c>
      <c r="K37" s="23">
        <f t="shared" si="11"/>
        <v>0</v>
      </c>
      <c r="L37" s="23">
        <f t="shared" si="11"/>
        <v>0</v>
      </c>
      <c r="M37" s="24">
        <f t="shared" si="11"/>
        <v>5425</v>
      </c>
      <c r="N37" s="5"/>
    </row>
    <row r="38" spans="1:14" s="89" customFormat="1" ht="11.25" customHeight="1" thickBot="1">
      <c r="A38" s="90" t="s">
        <v>140</v>
      </c>
      <c r="B38" s="47" t="s">
        <v>130</v>
      </c>
      <c r="C38" s="47"/>
      <c r="D38" s="47"/>
      <c r="E38" s="47"/>
      <c r="F38" s="47">
        <v>2150</v>
      </c>
      <c r="G38" s="47"/>
      <c r="H38" s="47"/>
      <c r="I38" s="47">
        <f t="shared" si="0"/>
        <v>2150</v>
      </c>
      <c r="J38" s="47"/>
      <c r="K38" s="47"/>
      <c r="L38" s="47">
        <f t="shared" si="4"/>
        <v>0</v>
      </c>
      <c r="M38" s="48">
        <f t="shared" si="3"/>
        <v>2150</v>
      </c>
      <c r="N38" s="5"/>
    </row>
    <row r="39" spans="1:14" s="89" customFormat="1" ht="11.25" customHeight="1">
      <c r="A39" s="82" t="s">
        <v>42</v>
      </c>
      <c r="B39" s="15" t="s">
        <v>40</v>
      </c>
      <c r="C39" s="15">
        <v>1348</v>
      </c>
      <c r="D39" s="15">
        <v>415</v>
      </c>
      <c r="E39" s="15">
        <v>12</v>
      </c>
      <c r="F39" s="15"/>
      <c r="G39" s="15"/>
      <c r="H39" s="15"/>
      <c r="I39" s="15">
        <f t="shared" si="0"/>
        <v>1775</v>
      </c>
      <c r="J39" s="15"/>
      <c r="K39" s="15"/>
      <c r="L39" s="15">
        <f t="shared" si="4"/>
        <v>0</v>
      </c>
      <c r="M39" s="16">
        <f t="shared" si="3"/>
        <v>1775</v>
      </c>
      <c r="N39" s="5"/>
    </row>
    <row r="40" spans="1:14" s="89" customFormat="1" ht="11.25" customHeight="1">
      <c r="A40" s="84"/>
      <c r="B40" s="18" t="s">
        <v>125</v>
      </c>
      <c r="C40" s="18"/>
      <c r="D40" s="18"/>
      <c r="E40" s="18"/>
      <c r="F40" s="18"/>
      <c r="G40" s="18"/>
      <c r="H40" s="18"/>
      <c r="I40" s="18">
        <f t="shared" si="0"/>
        <v>0</v>
      </c>
      <c r="J40" s="18"/>
      <c r="K40" s="18"/>
      <c r="L40" s="18"/>
      <c r="M40" s="20">
        <f t="shared" si="3"/>
        <v>0</v>
      </c>
      <c r="N40" s="5"/>
    </row>
    <row r="41" spans="1:14" s="89" customFormat="1" ht="11.25" customHeight="1" thickBot="1">
      <c r="A41" s="91"/>
      <c r="B41" s="23" t="s">
        <v>162</v>
      </c>
      <c r="C41" s="23">
        <f>SUM(C39:C40)</f>
        <v>1348</v>
      </c>
      <c r="D41" s="23">
        <f aca="true" t="shared" si="12" ref="D41:M41">SUM(D39:D40)</f>
        <v>415</v>
      </c>
      <c r="E41" s="23">
        <f t="shared" si="12"/>
        <v>12</v>
      </c>
      <c r="F41" s="23">
        <f t="shared" si="12"/>
        <v>0</v>
      </c>
      <c r="G41" s="23">
        <f t="shared" si="12"/>
        <v>0</v>
      </c>
      <c r="H41" s="23">
        <f t="shared" si="12"/>
        <v>0</v>
      </c>
      <c r="I41" s="23">
        <f t="shared" si="12"/>
        <v>1775</v>
      </c>
      <c r="J41" s="23">
        <f t="shared" si="12"/>
        <v>0</v>
      </c>
      <c r="K41" s="23">
        <f t="shared" si="12"/>
        <v>0</v>
      </c>
      <c r="L41" s="23">
        <f t="shared" si="12"/>
        <v>0</v>
      </c>
      <c r="M41" s="24">
        <f t="shared" si="12"/>
        <v>1775</v>
      </c>
      <c r="N41" s="5"/>
    </row>
    <row r="42" spans="1:14" s="89" customFormat="1" ht="11.25" customHeight="1">
      <c r="A42" s="86" t="s">
        <v>126</v>
      </c>
      <c r="B42" s="25" t="s">
        <v>41</v>
      </c>
      <c r="C42" s="25"/>
      <c r="D42" s="25"/>
      <c r="E42" s="25">
        <v>104</v>
      </c>
      <c r="F42" s="25">
        <v>169</v>
      </c>
      <c r="G42" s="25"/>
      <c r="H42" s="25"/>
      <c r="I42" s="25">
        <f t="shared" si="0"/>
        <v>273</v>
      </c>
      <c r="J42" s="25"/>
      <c r="K42" s="25"/>
      <c r="L42" s="25">
        <f t="shared" si="4"/>
        <v>0</v>
      </c>
      <c r="M42" s="26">
        <f t="shared" si="3"/>
        <v>273</v>
      </c>
      <c r="N42" s="5"/>
    </row>
    <row r="43" spans="1:14" s="89" customFormat="1" ht="11.25" customHeight="1" thickBot="1">
      <c r="A43" s="85" t="s">
        <v>127</v>
      </c>
      <c r="B43" s="21" t="s">
        <v>43</v>
      </c>
      <c r="C43" s="21"/>
      <c r="D43" s="21"/>
      <c r="E43" s="21"/>
      <c r="F43" s="21"/>
      <c r="G43" s="21"/>
      <c r="H43" s="21"/>
      <c r="I43" s="21">
        <f t="shared" si="0"/>
        <v>0</v>
      </c>
      <c r="J43" s="21"/>
      <c r="K43" s="21"/>
      <c r="L43" s="21">
        <f t="shared" si="4"/>
        <v>0</v>
      </c>
      <c r="M43" s="22">
        <f t="shared" si="3"/>
        <v>0</v>
      </c>
      <c r="N43" s="5"/>
    </row>
    <row r="44" spans="1:14" s="92" customFormat="1" ht="11.25" customHeight="1">
      <c r="A44" s="87" t="s">
        <v>44</v>
      </c>
      <c r="B44" s="27" t="s">
        <v>45</v>
      </c>
      <c r="C44" s="27">
        <f aca="true" t="shared" si="13" ref="C44:M44">C29+C32+C35+C38+C42+C43+C39</f>
        <v>1348</v>
      </c>
      <c r="D44" s="27">
        <f t="shared" si="13"/>
        <v>546</v>
      </c>
      <c r="E44" s="27">
        <f t="shared" si="13"/>
        <v>164</v>
      </c>
      <c r="F44" s="27">
        <f t="shared" si="13"/>
        <v>16506</v>
      </c>
      <c r="G44" s="27">
        <f t="shared" si="13"/>
        <v>0</v>
      </c>
      <c r="H44" s="27">
        <f t="shared" si="13"/>
        <v>0</v>
      </c>
      <c r="I44" s="27">
        <f t="shared" si="13"/>
        <v>18564</v>
      </c>
      <c r="J44" s="27">
        <f t="shared" si="13"/>
        <v>0</v>
      </c>
      <c r="K44" s="27">
        <f t="shared" si="13"/>
        <v>0</v>
      </c>
      <c r="L44" s="27">
        <f t="shared" si="13"/>
        <v>0</v>
      </c>
      <c r="M44" s="28">
        <f t="shared" si="13"/>
        <v>18564</v>
      </c>
      <c r="N44" s="8"/>
    </row>
    <row r="45" spans="1:14" s="92" customFormat="1" ht="11.25" customHeight="1">
      <c r="A45" s="93"/>
      <c r="B45" s="30" t="s">
        <v>125</v>
      </c>
      <c r="C45" s="30">
        <f>C30+C33+C36+C40</f>
        <v>0</v>
      </c>
      <c r="D45" s="30">
        <f aca="true" t="shared" si="14" ref="D45:M45">D30+D33+D36+D40</f>
        <v>0</v>
      </c>
      <c r="E45" s="30">
        <f t="shared" si="14"/>
        <v>0</v>
      </c>
      <c r="F45" s="30">
        <f t="shared" si="14"/>
        <v>0</v>
      </c>
      <c r="G45" s="30">
        <f t="shared" si="14"/>
        <v>0</v>
      </c>
      <c r="H45" s="30">
        <f t="shared" si="14"/>
        <v>0</v>
      </c>
      <c r="I45" s="30">
        <f t="shared" si="14"/>
        <v>0</v>
      </c>
      <c r="J45" s="30">
        <f t="shared" si="14"/>
        <v>0</v>
      </c>
      <c r="K45" s="30">
        <f t="shared" si="14"/>
        <v>0</v>
      </c>
      <c r="L45" s="30">
        <f t="shared" si="14"/>
        <v>0</v>
      </c>
      <c r="M45" s="31">
        <f t="shared" si="14"/>
        <v>0</v>
      </c>
      <c r="N45" s="8"/>
    </row>
    <row r="46" spans="1:14" s="92" customFormat="1" ht="11.25" customHeight="1" thickBot="1">
      <c r="A46" s="94"/>
      <c r="B46" s="32" t="s">
        <v>134</v>
      </c>
      <c r="C46" s="32">
        <f>SUM(C44:C45)</f>
        <v>1348</v>
      </c>
      <c r="D46" s="32">
        <f aca="true" t="shared" si="15" ref="D46:M46">SUM(D44:D45)</f>
        <v>546</v>
      </c>
      <c r="E46" s="32">
        <f t="shared" si="15"/>
        <v>164</v>
      </c>
      <c r="F46" s="32">
        <f t="shared" si="15"/>
        <v>16506</v>
      </c>
      <c r="G46" s="32">
        <f t="shared" si="15"/>
        <v>0</v>
      </c>
      <c r="H46" s="32">
        <f t="shared" si="15"/>
        <v>0</v>
      </c>
      <c r="I46" s="32">
        <f t="shared" si="15"/>
        <v>18564</v>
      </c>
      <c r="J46" s="32">
        <f t="shared" si="15"/>
        <v>0</v>
      </c>
      <c r="K46" s="32">
        <f t="shared" si="15"/>
        <v>0</v>
      </c>
      <c r="L46" s="32">
        <f t="shared" si="15"/>
        <v>0</v>
      </c>
      <c r="M46" s="33">
        <f t="shared" si="15"/>
        <v>18564</v>
      </c>
      <c r="N46" s="8"/>
    </row>
    <row r="47" spans="1:14" s="1" customFormat="1" ht="12" customHeight="1" thickBot="1">
      <c r="A47" s="37" t="s">
        <v>0</v>
      </c>
      <c r="B47" s="38" t="s">
        <v>3</v>
      </c>
      <c r="C47" s="156" t="s">
        <v>1</v>
      </c>
      <c r="D47" s="157"/>
      <c r="E47" s="157"/>
      <c r="F47" s="157"/>
      <c r="G47" s="157"/>
      <c r="H47" s="157"/>
      <c r="I47" s="157"/>
      <c r="J47" s="157"/>
      <c r="K47" s="157"/>
      <c r="L47" s="158"/>
      <c r="M47" s="38" t="s">
        <v>2</v>
      </c>
      <c r="N47" s="4"/>
    </row>
    <row r="48" spans="1:14" s="1" customFormat="1" ht="12" customHeight="1">
      <c r="A48" s="39" t="s">
        <v>111</v>
      </c>
      <c r="B48" s="40" t="s">
        <v>4</v>
      </c>
      <c r="C48" s="38" t="s">
        <v>5</v>
      </c>
      <c r="D48" s="41" t="s">
        <v>114</v>
      </c>
      <c r="E48" s="38" t="s">
        <v>6</v>
      </c>
      <c r="F48" s="41" t="s">
        <v>7</v>
      </c>
      <c r="G48" s="38" t="s">
        <v>112</v>
      </c>
      <c r="H48" s="41" t="s">
        <v>113</v>
      </c>
      <c r="I48" s="37" t="s">
        <v>16</v>
      </c>
      <c r="J48" s="42" t="s">
        <v>118</v>
      </c>
      <c r="K48" s="41" t="s">
        <v>115</v>
      </c>
      <c r="L48" s="38" t="s">
        <v>117</v>
      </c>
      <c r="M48" s="40" t="s">
        <v>14</v>
      </c>
      <c r="N48" s="4"/>
    </row>
    <row r="49" spans="1:15" s="1" customFormat="1" ht="12" customHeight="1" thickBot="1">
      <c r="A49" s="43"/>
      <c r="B49" s="44"/>
      <c r="C49" s="44" t="s">
        <v>9</v>
      </c>
      <c r="D49" s="45" t="s">
        <v>10</v>
      </c>
      <c r="E49" s="44" t="s">
        <v>8</v>
      </c>
      <c r="F49" s="45" t="s">
        <v>11</v>
      </c>
      <c r="G49" s="44" t="s">
        <v>12</v>
      </c>
      <c r="H49" s="45"/>
      <c r="I49" s="43" t="s">
        <v>17</v>
      </c>
      <c r="J49" s="46" t="s">
        <v>124</v>
      </c>
      <c r="K49" s="45" t="s">
        <v>8</v>
      </c>
      <c r="L49" s="44" t="s">
        <v>116</v>
      </c>
      <c r="M49" s="44" t="s">
        <v>13</v>
      </c>
      <c r="N49" s="4"/>
      <c r="O49" s="2"/>
    </row>
    <row r="50" spans="1:14" s="89" customFormat="1" ht="10.5" customHeight="1">
      <c r="A50" s="82" t="s">
        <v>46</v>
      </c>
      <c r="B50" s="15" t="s">
        <v>47</v>
      </c>
      <c r="C50" s="15"/>
      <c r="D50" s="15"/>
      <c r="E50" s="15">
        <v>449</v>
      </c>
      <c r="F50" s="15"/>
      <c r="G50" s="15"/>
      <c r="H50" s="15"/>
      <c r="I50" s="15">
        <f t="shared" si="0"/>
        <v>449</v>
      </c>
      <c r="J50" s="15"/>
      <c r="K50" s="15"/>
      <c r="L50" s="15">
        <f t="shared" si="4"/>
        <v>0</v>
      </c>
      <c r="M50" s="16">
        <f t="shared" si="3"/>
        <v>449</v>
      </c>
      <c r="N50" s="5"/>
    </row>
    <row r="51" spans="1:14" s="89" customFormat="1" ht="10.5" customHeight="1">
      <c r="A51" s="84"/>
      <c r="B51" s="18" t="s">
        <v>125</v>
      </c>
      <c r="C51" s="18"/>
      <c r="D51" s="18"/>
      <c r="E51" s="18"/>
      <c r="F51" s="18"/>
      <c r="G51" s="18"/>
      <c r="H51" s="18"/>
      <c r="I51" s="25">
        <f t="shared" si="0"/>
        <v>0</v>
      </c>
      <c r="J51" s="18"/>
      <c r="K51" s="18"/>
      <c r="L51" s="18"/>
      <c r="M51" s="26">
        <f t="shared" si="3"/>
        <v>0</v>
      </c>
      <c r="N51" s="5"/>
    </row>
    <row r="52" spans="1:19" s="89" customFormat="1" ht="10.5" customHeight="1" thickBot="1">
      <c r="A52" s="85"/>
      <c r="B52" s="21" t="s">
        <v>143</v>
      </c>
      <c r="C52" s="21">
        <f>SUM(C50:C51)</f>
        <v>0</v>
      </c>
      <c r="D52" s="21">
        <f aca="true" t="shared" si="16" ref="D52:M52">SUM(D50:D51)</f>
        <v>0</v>
      </c>
      <c r="E52" s="21">
        <f t="shared" si="16"/>
        <v>449</v>
      </c>
      <c r="F52" s="21">
        <f t="shared" si="16"/>
        <v>0</v>
      </c>
      <c r="G52" s="21">
        <f t="shared" si="16"/>
        <v>0</v>
      </c>
      <c r="H52" s="21">
        <f t="shared" si="16"/>
        <v>0</v>
      </c>
      <c r="I52" s="21">
        <f t="shared" si="16"/>
        <v>449</v>
      </c>
      <c r="J52" s="21">
        <f t="shared" si="16"/>
        <v>0</v>
      </c>
      <c r="K52" s="21">
        <f t="shared" si="16"/>
        <v>0</v>
      </c>
      <c r="L52" s="21">
        <f t="shared" si="16"/>
        <v>0</v>
      </c>
      <c r="M52" s="22">
        <f t="shared" si="16"/>
        <v>449</v>
      </c>
      <c r="N52" s="83"/>
      <c r="O52" s="83"/>
      <c r="P52" s="83"/>
      <c r="Q52" s="83"/>
      <c r="R52" s="83"/>
      <c r="S52" s="83"/>
    </row>
    <row r="53" spans="1:14" s="89" customFormat="1" ht="10.5" customHeight="1">
      <c r="A53" s="82" t="s">
        <v>48</v>
      </c>
      <c r="B53" s="15" t="s">
        <v>49</v>
      </c>
      <c r="C53" s="15">
        <v>300</v>
      </c>
      <c r="D53" s="15">
        <v>87</v>
      </c>
      <c r="E53" s="15">
        <v>593</v>
      </c>
      <c r="F53" s="15"/>
      <c r="G53" s="15"/>
      <c r="H53" s="15"/>
      <c r="I53" s="15">
        <f t="shared" si="0"/>
        <v>980</v>
      </c>
      <c r="J53" s="15"/>
      <c r="K53" s="15"/>
      <c r="L53" s="15">
        <f t="shared" si="4"/>
        <v>0</v>
      </c>
      <c r="M53" s="16">
        <f t="shared" si="3"/>
        <v>980</v>
      </c>
      <c r="N53" s="5"/>
    </row>
    <row r="54" spans="1:14" s="89" customFormat="1" ht="10.5" customHeight="1">
      <c r="A54" s="84"/>
      <c r="B54" s="18" t="s">
        <v>168</v>
      </c>
      <c r="C54" s="18"/>
      <c r="D54" s="18"/>
      <c r="E54" s="18"/>
      <c r="F54" s="18"/>
      <c r="G54" s="18"/>
      <c r="H54" s="18"/>
      <c r="I54" s="18">
        <f t="shared" si="0"/>
        <v>0</v>
      </c>
      <c r="J54" s="18"/>
      <c r="K54" s="18"/>
      <c r="L54" s="18">
        <f t="shared" si="4"/>
        <v>0</v>
      </c>
      <c r="M54" s="20">
        <f t="shared" si="3"/>
        <v>0</v>
      </c>
      <c r="N54" s="5"/>
    </row>
    <row r="55" spans="1:14" s="89" customFormat="1" ht="10.5" customHeight="1" thickBot="1">
      <c r="A55" s="91"/>
      <c r="B55" s="23" t="s">
        <v>169</v>
      </c>
      <c r="C55" s="23">
        <f>SUM(C53:C54)</f>
        <v>300</v>
      </c>
      <c r="D55" s="23">
        <f aca="true" t="shared" si="17" ref="D55:M55">SUM(D53:D54)</f>
        <v>87</v>
      </c>
      <c r="E55" s="23">
        <f t="shared" si="17"/>
        <v>593</v>
      </c>
      <c r="F55" s="23">
        <f t="shared" si="17"/>
        <v>0</v>
      </c>
      <c r="G55" s="23">
        <f t="shared" si="17"/>
        <v>0</v>
      </c>
      <c r="H55" s="23">
        <f t="shared" si="17"/>
        <v>0</v>
      </c>
      <c r="I55" s="23">
        <f t="shared" si="17"/>
        <v>980</v>
      </c>
      <c r="J55" s="23">
        <f t="shared" si="17"/>
        <v>0</v>
      </c>
      <c r="K55" s="23">
        <f t="shared" si="17"/>
        <v>0</v>
      </c>
      <c r="L55" s="23">
        <f t="shared" si="17"/>
        <v>0</v>
      </c>
      <c r="M55" s="24">
        <f t="shared" si="17"/>
        <v>980</v>
      </c>
      <c r="N55" s="5"/>
    </row>
    <row r="56" spans="1:65" s="96" customFormat="1" ht="11.25" customHeight="1" thickBot="1">
      <c r="A56" s="139" t="s">
        <v>50</v>
      </c>
      <c r="B56" s="132" t="s">
        <v>51</v>
      </c>
      <c r="C56" s="132">
        <f aca="true" t="shared" si="18" ref="C56:M56">SUM(C50+C53)</f>
        <v>300</v>
      </c>
      <c r="D56" s="132">
        <f t="shared" si="18"/>
        <v>87</v>
      </c>
      <c r="E56" s="132">
        <f t="shared" si="18"/>
        <v>1042</v>
      </c>
      <c r="F56" s="132">
        <f t="shared" si="18"/>
        <v>0</v>
      </c>
      <c r="G56" s="132">
        <f t="shared" si="18"/>
        <v>0</v>
      </c>
      <c r="H56" s="132">
        <f t="shared" si="18"/>
        <v>0</v>
      </c>
      <c r="I56" s="132">
        <f t="shared" si="18"/>
        <v>1429</v>
      </c>
      <c r="J56" s="132">
        <f t="shared" si="18"/>
        <v>0</v>
      </c>
      <c r="K56" s="132">
        <f t="shared" si="18"/>
        <v>0</v>
      </c>
      <c r="L56" s="132">
        <f t="shared" si="18"/>
        <v>0</v>
      </c>
      <c r="M56" s="133">
        <f t="shared" si="18"/>
        <v>1429</v>
      </c>
      <c r="N56" s="8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</row>
    <row r="57" spans="1:65" s="97" customFormat="1" ht="11.25" customHeight="1" thickBot="1">
      <c r="A57" s="93"/>
      <c r="B57" s="30" t="s">
        <v>125</v>
      </c>
      <c r="C57" s="30">
        <f>C51+C54</f>
        <v>0</v>
      </c>
      <c r="D57" s="30">
        <f aca="true" t="shared" si="19" ref="D57:M57">D51+D54</f>
        <v>0</v>
      </c>
      <c r="E57" s="30">
        <f t="shared" si="19"/>
        <v>0</v>
      </c>
      <c r="F57" s="30">
        <f t="shared" si="19"/>
        <v>0</v>
      </c>
      <c r="G57" s="30">
        <f t="shared" si="19"/>
        <v>0</v>
      </c>
      <c r="H57" s="30">
        <f t="shared" si="19"/>
        <v>0</v>
      </c>
      <c r="I57" s="30">
        <f t="shared" si="19"/>
        <v>0</v>
      </c>
      <c r="J57" s="30">
        <f t="shared" si="19"/>
        <v>0</v>
      </c>
      <c r="K57" s="30">
        <f t="shared" si="19"/>
        <v>0</v>
      </c>
      <c r="L57" s="30">
        <f t="shared" si="19"/>
        <v>0</v>
      </c>
      <c r="M57" s="31">
        <f t="shared" si="19"/>
        <v>0</v>
      </c>
      <c r="N57" s="8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</row>
    <row r="58" spans="1:65" s="97" customFormat="1" ht="11.25" customHeight="1" thickBot="1">
      <c r="A58" s="98"/>
      <c r="B58" s="67" t="s">
        <v>143</v>
      </c>
      <c r="C58" s="67">
        <f>SUM(C56:C57)</f>
        <v>300</v>
      </c>
      <c r="D58" s="67">
        <f aca="true" t="shared" si="20" ref="D58:M58">SUM(D56:D57)</f>
        <v>87</v>
      </c>
      <c r="E58" s="67">
        <f t="shared" si="20"/>
        <v>1042</v>
      </c>
      <c r="F58" s="67">
        <f t="shared" si="20"/>
        <v>0</v>
      </c>
      <c r="G58" s="67">
        <f t="shared" si="20"/>
        <v>0</v>
      </c>
      <c r="H58" s="67">
        <f t="shared" si="20"/>
        <v>0</v>
      </c>
      <c r="I58" s="67">
        <f t="shared" si="20"/>
        <v>1429</v>
      </c>
      <c r="J58" s="67">
        <f t="shared" si="20"/>
        <v>0</v>
      </c>
      <c r="K58" s="67">
        <f t="shared" si="20"/>
        <v>0</v>
      </c>
      <c r="L58" s="67">
        <f t="shared" si="20"/>
        <v>0</v>
      </c>
      <c r="M58" s="68">
        <f t="shared" si="20"/>
        <v>1429</v>
      </c>
      <c r="N58" s="8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</row>
    <row r="59" spans="1:14" s="89" customFormat="1" ht="11.25" customHeight="1" thickBot="1">
      <c r="A59" s="90" t="s">
        <v>52</v>
      </c>
      <c r="B59" s="47" t="s">
        <v>53</v>
      </c>
      <c r="C59" s="47"/>
      <c r="D59" s="47"/>
      <c r="E59" s="47">
        <v>215</v>
      </c>
      <c r="F59" s="47"/>
      <c r="G59" s="47"/>
      <c r="H59" s="47"/>
      <c r="I59" s="47">
        <f t="shared" si="0"/>
        <v>215</v>
      </c>
      <c r="J59" s="47"/>
      <c r="K59" s="47"/>
      <c r="L59" s="47">
        <f t="shared" si="4"/>
        <v>0</v>
      </c>
      <c r="M59" s="48">
        <f t="shared" si="3"/>
        <v>215</v>
      </c>
      <c r="N59" s="5"/>
    </row>
    <row r="60" spans="1:14" s="89" customFormat="1" ht="11.25" customHeight="1">
      <c r="A60" s="82" t="s">
        <v>54</v>
      </c>
      <c r="B60" s="15" t="s">
        <v>55</v>
      </c>
      <c r="C60" s="15"/>
      <c r="D60" s="15"/>
      <c r="E60" s="15">
        <v>14108</v>
      </c>
      <c r="F60" s="15"/>
      <c r="G60" s="15"/>
      <c r="H60" s="15"/>
      <c r="I60" s="15">
        <f t="shared" si="0"/>
        <v>14108</v>
      </c>
      <c r="J60" s="15">
        <v>13333</v>
      </c>
      <c r="K60" s="15">
        <v>8820</v>
      </c>
      <c r="L60" s="15">
        <f t="shared" si="4"/>
        <v>22153</v>
      </c>
      <c r="M60" s="16">
        <f t="shared" si="3"/>
        <v>36261</v>
      </c>
      <c r="N60" s="5"/>
    </row>
    <row r="61" spans="1:14" s="89" customFormat="1" ht="11.25" customHeight="1">
      <c r="A61" s="84"/>
      <c r="B61" s="18" t="s">
        <v>144</v>
      </c>
      <c r="C61" s="18"/>
      <c r="D61" s="18"/>
      <c r="E61" s="18"/>
      <c r="F61" s="18"/>
      <c r="G61" s="18"/>
      <c r="H61" s="18"/>
      <c r="I61" s="18">
        <f t="shared" si="0"/>
        <v>0</v>
      </c>
      <c r="J61" s="18"/>
      <c r="K61" s="18"/>
      <c r="L61" s="18">
        <f>SUM(J61:K61)</f>
        <v>0</v>
      </c>
      <c r="M61" s="20">
        <f t="shared" si="3"/>
        <v>0</v>
      </c>
      <c r="N61" s="5"/>
    </row>
    <row r="62" spans="1:14" s="89" customFormat="1" ht="11.25" customHeight="1" thickBot="1">
      <c r="A62" s="91"/>
      <c r="B62" s="23" t="s">
        <v>143</v>
      </c>
      <c r="C62" s="23">
        <f>SUM(C60:C61)</f>
        <v>0</v>
      </c>
      <c r="D62" s="23">
        <f aca="true" t="shared" si="21" ref="D62:M62">SUM(D60:D61)</f>
        <v>0</v>
      </c>
      <c r="E62" s="23">
        <f t="shared" si="21"/>
        <v>14108</v>
      </c>
      <c r="F62" s="23">
        <f t="shared" si="21"/>
        <v>0</v>
      </c>
      <c r="G62" s="23">
        <f t="shared" si="21"/>
        <v>0</v>
      </c>
      <c r="H62" s="23">
        <f t="shared" si="21"/>
        <v>0</v>
      </c>
      <c r="I62" s="23">
        <f t="shared" si="21"/>
        <v>14108</v>
      </c>
      <c r="J62" s="23">
        <f t="shared" si="21"/>
        <v>13333</v>
      </c>
      <c r="K62" s="23">
        <f t="shared" si="21"/>
        <v>8820</v>
      </c>
      <c r="L62" s="23">
        <f t="shared" si="21"/>
        <v>22153</v>
      </c>
      <c r="M62" s="24">
        <f t="shared" si="21"/>
        <v>36261</v>
      </c>
      <c r="N62" s="5"/>
    </row>
    <row r="63" spans="1:14" s="89" customFormat="1" ht="11.25" customHeight="1" thickBot="1">
      <c r="A63" s="90" t="s">
        <v>56</v>
      </c>
      <c r="B63" s="47" t="s">
        <v>157</v>
      </c>
      <c r="C63" s="47">
        <v>1650</v>
      </c>
      <c r="D63" s="47">
        <v>566</v>
      </c>
      <c r="E63" s="47">
        <v>10872</v>
      </c>
      <c r="F63" s="47"/>
      <c r="G63" s="47"/>
      <c r="H63" s="47"/>
      <c r="I63" s="47">
        <f t="shared" si="0"/>
        <v>13088</v>
      </c>
      <c r="J63" s="47"/>
      <c r="K63" s="47">
        <v>60</v>
      </c>
      <c r="L63" s="47">
        <f t="shared" si="4"/>
        <v>60</v>
      </c>
      <c r="M63" s="48">
        <f t="shared" si="3"/>
        <v>13148</v>
      </c>
      <c r="N63" s="5"/>
    </row>
    <row r="64" spans="1:14" s="89" customFormat="1" ht="11.25" customHeight="1">
      <c r="A64" s="82" t="s">
        <v>58</v>
      </c>
      <c r="B64" s="15" t="s">
        <v>59</v>
      </c>
      <c r="C64" s="15"/>
      <c r="D64" s="15"/>
      <c r="E64" s="15"/>
      <c r="F64" s="15"/>
      <c r="G64" s="15">
        <v>270</v>
      </c>
      <c r="H64" s="15"/>
      <c r="I64" s="15">
        <f t="shared" si="0"/>
        <v>270</v>
      </c>
      <c r="J64" s="15"/>
      <c r="K64" s="15">
        <v>1050</v>
      </c>
      <c r="L64" s="15">
        <f t="shared" si="4"/>
        <v>1050</v>
      </c>
      <c r="M64" s="16">
        <f t="shared" si="3"/>
        <v>1320</v>
      </c>
      <c r="N64" s="5"/>
    </row>
    <row r="65" spans="1:14" s="89" customFormat="1" ht="11.25" customHeight="1">
      <c r="A65" s="84"/>
      <c r="B65" s="18" t="s">
        <v>125</v>
      </c>
      <c r="C65" s="18"/>
      <c r="D65" s="18"/>
      <c r="E65" s="18"/>
      <c r="F65" s="18"/>
      <c r="G65" s="18"/>
      <c r="H65" s="18"/>
      <c r="I65" s="18">
        <f t="shared" si="0"/>
        <v>0</v>
      </c>
      <c r="J65" s="18"/>
      <c r="K65" s="18"/>
      <c r="L65" s="18">
        <f t="shared" si="4"/>
        <v>0</v>
      </c>
      <c r="M65" s="20">
        <f t="shared" si="3"/>
        <v>0</v>
      </c>
      <c r="N65" s="5"/>
    </row>
    <row r="66" spans="1:14" s="89" customFormat="1" ht="11.25" customHeight="1" thickBot="1">
      <c r="A66" s="85"/>
      <c r="B66" s="21" t="s">
        <v>166</v>
      </c>
      <c r="C66" s="21">
        <f>SUM(C64:C65)</f>
        <v>0</v>
      </c>
      <c r="D66" s="21">
        <f aca="true" t="shared" si="22" ref="D66:M66">SUM(D64:D65)</f>
        <v>0</v>
      </c>
      <c r="E66" s="21">
        <f t="shared" si="22"/>
        <v>0</v>
      </c>
      <c r="F66" s="21">
        <f t="shared" si="22"/>
        <v>0</v>
      </c>
      <c r="G66" s="21">
        <f t="shared" si="22"/>
        <v>270</v>
      </c>
      <c r="H66" s="21">
        <f t="shared" si="22"/>
        <v>0</v>
      </c>
      <c r="I66" s="21">
        <f t="shared" si="22"/>
        <v>270</v>
      </c>
      <c r="J66" s="21">
        <f t="shared" si="22"/>
        <v>0</v>
      </c>
      <c r="K66" s="21">
        <f t="shared" si="22"/>
        <v>1050</v>
      </c>
      <c r="L66" s="21">
        <f t="shared" si="22"/>
        <v>1050</v>
      </c>
      <c r="M66" s="22">
        <f t="shared" si="22"/>
        <v>1320</v>
      </c>
      <c r="N66" s="5"/>
    </row>
    <row r="67" spans="1:14" s="89" customFormat="1" ht="11.25" customHeight="1">
      <c r="A67" s="82" t="s">
        <v>62</v>
      </c>
      <c r="B67" s="15" t="s">
        <v>63</v>
      </c>
      <c r="C67" s="15"/>
      <c r="D67" s="15"/>
      <c r="E67" s="15">
        <v>540</v>
      </c>
      <c r="F67" s="15"/>
      <c r="G67" s="15">
        <v>900</v>
      </c>
      <c r="H67" s="15"/>
      <c r="I67" s="15">
        <f t="shared" si="0"/>
        <v>1440</v>
      </c>
      <c r="J67" s="15"/>
      <c r="K67" s="15"/>
      <c r="L67" s="15">
        <f t="shared" si="4"/>
        <v>0</v>
      </c>
      <c r="M67" s="16">
        <f t="shared" si="3"/>
        <v>1440</v>
      </c>
      <c r="N67" s="5"/>
    </row>
    <row r="68" spans="1:14" s="89" customFormat="1" ht="11.25" customHeight="1">
      <c r="A68" s="84"/>
      <c r="B68" s="18" t="s">
        <v>125</v>
      </c>
      <c r="C68" s="18"/>
      <c r="D68" s="18"/>
      <c r="E68" s="18"/>
      <c r="F68" s="18"/>
      <c r="G68" s="18"/>
      <c r="H68" s="18"/>
      <c r="I68" s="18">
        <f t="shared" si="0"/>
        <v>0</v>
      </c>
      <c r="J68" s="18"/>
      <c r="K68" s="18"/>
      <c r="L68" s="18">
        <f t="shared" si="4"/>
        <v>0</v>
      </c>
      <c r="M68" s="20">
        <f t="shared" si="3"/>
        <v>0</v>
      </c>
      <c r="N68" s="5"/>
    </row>
    <row r="69" spans="1:14" s="89" customFormat="1" ht="11.25" customHeight="1" thickBot="1">
      <c r="A69" s="91"/>
      <c r="B69" s="23" t="s">
        <v>63</v>
      </c>
      <c r="C69" s="23">
        <f>SUM(C67:C68)</f>
        <v>0</v>
      </c>
      <c r="D69" s="23">
        <f aca="true" t="shared" si="23" ref="D69:M69">SUM(D67:D68)</f>
        <v>0</v>
      </c>
      <c r="E69" s="23">
        <f t="shared" si="23"/>
        <v>540</v>
      </c>
      <c r="F69" s="23">
        <f t="shared" si="23"/>
        <v>0</v>
      </c>
      <c r="G69" s="23">
        <f t="shared" si="23"/>
        <v>900</v>
      </c>
      <c r="H69" s="23">
        <f t="shared" si="23"/>
        <v>0</v>
      </c>
      <c r="I69" s="23">
        <f t="shared" si="23"/>
        <v>1440</v>
      </c>
      <c r="J69" s="23">
        <f t="shared" si="23"/>
        <v>0</v>
      </c>
      <c r="K69" s="23">
        <f t="shared" si="23"/>
        <v>0</v>
      </c>
      <c r="L69" s="23">
        <f t="shared" si="23"/>
        <v>0</v>
      </c>
      <c r="M69" s="24">
        <f t="shared" si="23"/>
        <v>1440</v>
      </c>
      <c r="N69" s="5"/>
    </row>
    <row r="70" spans="1:14" s="89" customFormat="1" ht="11.25" customHeight="1">
      <c r="A70" s="86" t="s">
        <v>60</v>
      </c>
      <c r="B70" s="25" t="s">
        <v>61</v>
      </c>
      <c r="C70" s="25"/>
      <c r="D70" s="25"/>
      <c r="E70" s="25"/>
      <c r="F70" s="25"/>
      <c r="G70" s="25">
        <v>3450</v>
      </c>
      <c r="H70" s="25"/>
      <c r="I70" s="25">
        <f t="shared" si="0"/>
        <v>3450</v>
      </c>
      <c r="J70" s="25"/>
      <c r="K70" s="25">
        <v>3000</v>
      </c>
      <c r="L70" s="25">
        <f t="shared" si="4"/>
        <v>3000</v>
      </c>
      <c r="M70" s="26">
        <f t="shared" si="3"/>
        <v>6450</v>
      </c>
      <c r="N70" s="5"/>
    </row>
    <row r="71" spans="1:14" s="89" customFormat="1" ht="11.25" customHeight="1">
      <c r="A71" s="84"/>
      <c r="B71" s="18" t="s">
        <v>125</v>
      </c>
      <c r="C71" s="18"/>
      <c r="D71" s="18"/>
      <c r="E71" s="18"/>
      <c r="F71" s="18"/>
      <c r="G71" s="18"/>
      <c r="H71" s="18"/>
      <c r="I71" s="18">
        <f t="shared" si="0"/>
        <v>0</v>
      </c>
      <c r="J71" s="18"/>
      <c r="K71" s="18"/>
      <c r="L71" s="18">
        <f t="shared" si="4"/>
        <v>0</v>
      </c>
      <c r="M71" s="20">
        <f t="shared" si="3"/>
        <v>0</v>
      </c>
      <c r="N71" s="5"/>
    </row>
    <row r="72" spans="1:14" s="89" customFormat="1" ht="11.25" customHeight="1" thickBot="1">
      <c r="A72" s="91"/>
      <c r="B72" s="23" t="s">
        <v>135</v>
      </c>
      <c r="C72" s="23">
        <f>SUM(C70:C71)</f>
        <v>0</v>
      </c>
      <c r="D72" s="23">
        <f aca="true" t="shared" si="24" ref="D72:M72">SUM(D70:D71)</f>
        <v>0</v>
      </c>
      <c r="E72" s="23">
        <f t="shared" si="24"/>
        <v>0</v>
      </c>
      <c r="F72" s="23">
        <f t="shared" si="24"/>
        <v>0</v>
      </c>
      <c r="G72" s="23">
        <f t="shared" si="24"/>
        <v>3450</v>
      </c>
      <c r="H72" s="23">
        <f t="shared" si="24"/>
        <v>0</v>
      </c>
      <c r="I72" s="23">
        <f t="shared" si="24"/>
        <v>3450</v>
      </c>
      <c r="J72" s="23">
        <f t="shared" si="24"/>
        <v>0</v>
      </c>
      <c r="K72" s="23">
        <f t="shared" si="24"/>
        <v>3000</v>
      </c>
      <c r="L72" s="23">
        <f t="shared" si="24"/>
        <v>3000</v>
      </c>
      <c r="M72" s="24">
        <f t="shared" si="24"/>
        <v>6450</v>
      </c>
      <c r="N72" s="5"/>
    </row>
    <row r="73" spans="1:14" s="110" customFormat="1" ht="11.25" customHeight="1">
      <c r="A73" s="109" t="s">
        <v>64</v>
      </c>
      <c r="B73" s="53" t="s">
        <v>65</v>
      </c>
      <c r="C73" s="53">
        <f>C59+C60+C64+C67+C70+C63</f>
        <v>1650</v>
      </c>
      <c r="D73" s="53">
        <f aca="true" t="shared" si="25" ref="D73:M73">D59+D60+D64+D67+D70+D63</f>
        <v>566</v>
      </c>
      <c r="E73" s="53">
        <f t="shared" si="25"/>
        <v>25735</v>
      </c>
      <c r="F73" s="53">
        <f t="shared" si="25"/>
        <v>0</v>
      </c>
      <c r="G73" s="53">
        <f t="shared" si="25"/>
        <v>4620</v>
      </c>
      <c r="H73" s="53">
        <f t="shared" si="25"/>
        <v>0</v>
      </c>
      <c r="I73" s="53">
        <f t="shared" si="25"/>
        <v>32571</v>
      </c>
      <c r="J73" s="53">
        <f t="shared" si="25"/>
        <v>13333</v>
      </c>
      <c r="K73" s="53">
        <f t="shared" si="25"/>
        <v>12930</v>
      </c>
      <c r="L73" s="53">
        <f t="shared" si="25"/>
        <v>26263</v>
      </c>
      <c r="M73" s="54">
        <f t="shared" si="25"/>
        <v>58834</v>
      </c>
      <c r="N73" s="5"/>
    </row>
    <row r="74" spans="1:14" s="110" customFormat="1" ht="11.25" customHeight="1">
      <c r="A74" s="79"/>
      <c r="B74" s="52" t="s">
        <v>125</v>
      </c>
      <c r="C74" s="52">
        <f>C61+C71+C65+C68</f>
        <v>0</v>
      </c>
      <c r="D74" s="52">
        <f aca="true" t="shared" si="26" ref="D74:M74">D61+D71+D65+D68</f>
        <v>0</v>
      </c>
      <c r="E74" s="52">
        <f t="shared" si="26"/>
        <v>0</v>
      </c>
      <c r="F74" s="52">
        <f t="shared" si="26"/>
        <v>0</v>
      </c>
      <c r="G74" s="52">
        <f t="shared" si="26"/>
        <v>0</v>
      </c>
      <c r="H74" s="52">
        <f t="shared" si="26"/>
        <v>0</v>
      </c>
      <c r="I74" s="52">
        <f t="shared" si="26"/>
        <v>0</v>
      </c>
      <c r="J74" s="52">
        <f t="shared" si="26"/>
        <v>0</v>
      </c>
      <c r="K74" s="52">
        <f t="shared" si="26"/>
        <v>0</v>
      </c>
      <c r="L74" s="52">
        <f t="shared" si="26"/>
        <v>0</v>
      </c>
      <c r="M74" s="55">
        <f t="shared" si="26"/>
        <v>0</v>
      </c>
      <c r="N74" s="5"/>
    </row>
    <row r="75" spans="1:14" s="110" customFormat="1" ht="11.25" customHeight="1" thickBot="1">
      <c r="A75" s="111"/>
      <c r="B75" s="69" t="s">
        <v>136</v>
      </c>
      <c r="C75" s="69">
        <f>SUM(C73:C74)</f>
        <v>1650</v>
      </c>
      <c r="D75" s="69">
        <f aca="true" t="shared" si="27" ref="D75:M75">SUM(D73:D74)</f>
        <v>566</v>
      </c>
      <c r="E75" s="69">
        <f t="shared" si="27"/>
        <v>25735</v>
      </c>
      <c r="F75" s="69">
        <f t="shared" si="27"/>
        <v>0</v>
      </c>
      <c r="G75" s="69">
        <f t="shared" si="27"/>
        <v>4620</v>
      </c>
      <c r="H75" s="69">
        <f t="shared" si="27"/>
        <v>0</v>
      </c>
      <c r="I75" s="69">
        <f t="shared" si="27"/>
        <v>32571</v>
      </c>
      <c r="J75" s="69">
        <f t="shared" si="27"/>
        <v>13333</v>
      </c>
      <c r="K75" s="69">
        <f t="shared" si="27"/>
        <v>12930</v>
      </c>
      <c r="L75" s="69">
        <f t="shared" si="27"/>
        <v>26263</v>
      </c>
      <c r="M75" s="70">
        <f t="shared" si="27"/>
        <v>58834</v>
      </c>
      <c r="N75" s="5"/>
    </row>
    <row r="76" spans="1:14" s="110" customFormat="1" ht="11.25" customHeight="1">
      <c r="A76" s="82" t="s">
        <v>121</v>
      </c>
      <c r="B76" s="15" t="s">
        <v>145</v>
      </c>
      <c r="C76" s="15">
        <v>5800</v>
      </c>
      <c r="D76" s="15">
        <v>1873</v>
      </c>
      <c r="E76" s="15">
        <v>1346</v>
      </c>
      <c r="F76" s="15"/>
      <c r="G76" s="15"/>
      <c r="H76" s="15"/>
      <c r="I76" s="15">
        <f>SUM(C76:H76)</f>
        <v>9019</v>
      </c>
      <c r="J76" s="15"/>
      <c r="K76" s="15"/>
      <c r="L76" s="15"/>
      <c r="M76" s="16">
        <f>I76+L76</f>
        <v>9019</v>
      </c>
      <c r="N76" s="5"/>
    </row>
    <row r="77" spans="1:14" s="110" customFormat="1" ht="11.25" customHeight="1">
      <c r="A77" s="84"/>
      <c r="B77" s="18" t="s">
        <v>125</v>
      </c>
      <c r="C77" s="18"/>
      <c r="D77" s="18"/>
      <c r="E77" s="18"/>
      <c r="F77" s="18"/>
      <c r="G77" s="18"/>
      <c r="H77" s="18"/>
      <c r="I77" s="18">
        <f>SUM(C77:H77)</f>
        <v>0</v>
      </c>
      <c r="J77" s="18"/>
      <c r="K77" s="18"/>
      <c r="L77" s="18"/>
      <c r="M77" s="20">
        <f>I77+L77</f>
        <v>0</v>
      </c>
      <c r="N77" s="5"/>
    </row>
    <row r="78" spans="1:14" s="110" customFormat="1" ht="11.25" customHeight="1" thickBot="1">
      <c r="A78" s="91"/>
      <c r="B78" s="23" t="s">
        <v>143</v>
      </c>
      <c r="C78" s="23">
        <f>SUM(C76:C77)</f>
        <v>5800</v>
      </c>
      <c r="D78" s="23">
        <f>SUM(D76:D77)</f>
        <v>1873</v>
      </c>
      <c r="E78" s="23">
        <f>SUM(E76:E77)</f>
        <v>1346</v>
      </c>
      <c r="F78" s="23">
        <f aca="true" t="shared" si="28" ref="F78:M78">SUM(F76:F77)</f>
        <v>0</v>
      </c>
      <c r="G78" s="23">
        <f t="shared" si="28"/>
        <v>0</v>
      </c>
      <c r="H78" s="23">
        <f t="shared" si="28"/>
        <v>0</v>
      </c>
      <c r="I78" s="23">
        <f t="shared" si="28"/>
        <v>9019</v>
      </c>
      <c r="J78" s="23">
        <f t="shared" si="28"/>
        <v>0</v>
      </c>
      <c r="K78" s="23">
        <f t="shared" si="28"/>
        <v>0</v>
      </c>
      <c r="L78" s="23">
        <f t="shared" si="28"/>
        <v>0</v>
      </c>
      <c r="M78" s="24">
        <f t="shared" si="28"/>
        <v>9019</v>
      </c>
      <c r="N78" s="5"/>
    </row>
    <row r="79" spans="1:14" s="89" customFormat="1" ht="11.25" customHeight="1" thickBot="1">
      <c r="A79" s="118" t="s">
        <v>66</v>
      </c>
      <c r="B79" s="49" t="s">
        <v>67</v>
      </c>
      <c r="C79" s="49">
        <v>1243</v>
      </c>
      <c r="D79" s="49">
        <v>402</v>
      </c>
      <c r="E79" s="49">
        <v>713</v>
      </c>
      <c r="F79" s="49"/>
      <c r="G79" s="49"/>
      <c r="H79" s="49"/>
      <c r="I79" s="49">
        <f>SUM(C79:H79)</f>
        <v>2358</v>
      </c>
      <c r="J79" s="49"/>
      <c r="K79" s="49"/>
      <c r="L79" s="49"/>
      <c r="M79" s="50">
        <f>I79+L79</f>
        <v>2358</v>
      </c>
      <c r="N79" s="6"/>
    </row>
    <row r="80" spans="1:14" s="89" customFormat="1" ht="11.25" customHeight="1">
      <c r="A80" s="112">
        <v>16</v>
      </c>
      <c r="B80" s="72" t="s">
        <v>146</v>
      </c>
      <c r="C80" s="72">
        <f>C76+C79</f>
        <v>7043</v>
      </c>
      <c r="D80" s="72">
        <f aca="true" t="shared" si="29" ref="D80:M80">D76+D79</f>
        <v>2275</v>
      </c>
      <c r="E80" s="72">
        <f t="shared" si="29"/>
        <v>2059</v>
      </c>
      <c r="F80" s="72">
        <f t="shared" si="29"/>
        <v>0</v>
      </c>
      <c r="G80" s="72">
        <f t="shared" si="29"/>
        <v>0</v>
      </c>
      <c r="H80" s="72">
        <f t="shared" si="29"/>
        <v>0</v>
      </c>
      <c r="I80" s="72">
        <f t="shared" si="29"/>
        <v>11377</v>
      </c>
      <c r="J80" s="72">
        <f t="shared" si="29"/>
        <v>0</v>
      </c>
      <c r="K80" s="72">
        <f t="shared" si="29"/>
        <v>0</v>
      </c>
      <c r="L80" s="72">
        <f t="shared" si="29"/>
        <v>0</v>
      </c>
      <c r="M80" s="73">
        <f t="shared" si="29"/>
        <v>11377</v>
      </c>
      <c r="N80" s="6"/>
    </row>
    <row r="81" spans="1:14" s="89" customFormat="1" ht="11.25" customHeight="1">
      <c r="A81" s="84"/>
      <c r="B81" s="52" t="s">
        <v>125</v>
      </c>
      <c r="C81" s="52">
        <f>C77</f>
        <v>0</v>
      </c>
      <c r="D81" s="52">
        <f aca="true" t="shared" si="30" ref="D81:M81">D77</f>
        <v>0</v>
      </c>
      <c r="E81" s="52">
        <f t="shared" si="30"/>
        <v>0</v>
      </c>
      <c r="F81" s="52">
        <f t="shared" si="30"/>
        <v>0</v>
      </c>
      <c r="G81" s="52">
        <f t="shared" si="30"/>
        <v>0</v>
      </c>
      <c r="H81" s="52">
        <f t="shared" si="30"/>
        <v>0</v>
      </c>
      <c r="I81" s="52">
        <f t="shared" si="30"/>
        <v>0</v>
      </c>
      <c r="J81" s="52">
        <f t="shared" si="30"/>
        <v>0</v>
      </c>
      <c r="K81" s="52">
        <f t="shared" si="30"/>
        <v>0</v>
      </c>
      <c r="L81" s="52">
        <f t="shared" si="30"/>
        <v>0</v>
      </c>
      <c r="M81" s="55">
        <f t="shared" si="30"/>
        <v>0</v>
      </c>
      <c r="N81" s="6"/>
    </row>
    <row r="82" spans="1:14" s="89" customFormat="1" ht="11.25" customHeight="1" thickBot="1">
      <c r="A82" s="91"/>
      <c r="B82" s="69" t="s">
        <v>143</v>
      </c>
      <c r="C82" s="69">
        <f>SUM(C80:C81)</f>
        <v>7043</v>
      </c>
      <c r="D82" s="69">
        <f aca="true" t="shared" si="31" ref="D82:M82">SUM(D80:D81)</f>
        <v>2275</v>
      </c>
      <c r="E82" s="69">
        <f t="shared" si="31"/>
        <v>2059</v>
      </c>
      <c r="F82" s="69">
        <f t="shared" si="31"/>
        <v>0</v>
      </c>
      <c r="G82" s="69">
        <f t="shared" si="31"/>
        <v>0</v>
      </c>
      <c r="H82" s="69">
        <f t="shared" si="31"/>
        <v>0</v>
      </c>
      <c r="I82" s="69">
        <f t="shared" si="31"/>
        <v>11377</v>
      </c>
      <c r="J82" s="69">
        <f t="shared" si="31"/>
        <v>0</v>
      </c>
      <c r="K82" s="69">
        <f t="shared" si="31"/>
        <v>0</v>
      </c>
      <c r="L82" s="69">
        <f t="shared" si="31"/>
        <v>0</v>
      </c>
      <c r="M82" s="70">
        <f t="shared" si="31"/>
        <v>11377</v>
      </c>
      <c r="N82" s="6"/>
    </row>
    <row r="83" spans="1:14" s="89" customFormat="1" ht="11.25" customHeight="1">
      <c r="A83" s="86" t="s">
        <v>147</v>
      </c>
      <c r="B83" s="25" t="s">
        <v>148</v>
      </c>
      <c r="C83" s="25"/>
      <c r="D83" s="25"/>
      <c r="E83" s="25">
        <v>350</v>
      </c>
      <c r="F83" s="25"/>
      <c r="G83" s="25">
        <v>290</v>
      </c>
      <c r="H83" s="25">
        <v>116</v>
      </c>
      <c r="I83" s="25">
        <f>SUM(C83:H83)</f>
        <v>756</v>
      </c>
      <c r="J83" s="25"/>
      <c r="K83" s="25"/>
      <c r="L83" s="25"/>
      <c r="M83" s="26">
        <f>I83+L83</f>
        <v>756</v>
      </c>
      <c r="N83" s="6"/>
    </row>
    <row r="84" spans="1:14" s="89" customFormat="1" ht="11.25" customHeight="1">
      <c r="A84" s="84"/>
      <c r="B84" s="18" t="s">
        <v>125</v>
      </c>
      <c r="C84" s="18"/>
      <c r="D84" s="18"/>
      <c r="E84" s="18"/>
      <c r="F84" s="18"/>
      <c r="G84" s="18"/>
      <c r="H84" s="18"/>
      <c r="I84" s="18">
        <f>SUM(C84:H84)</f>
        <v>0</v>
      </c>
      <c r="J84" s="18"/>
      <c r="K84" s="18"/>
      <c r="L84" s="18">
        <f>J84+K84</f>
        <v>0</v>
      </c>
      <c r="M84" s="20">
        <f>I84+L84</f>
        <v>0</v>
      </c>
      <c r="N84" s="6"/>
    </row>
    <row r="85" spans="1:14" s="89" customFormat="1" ht="11.25" customHeight="1" thickBot="1">
      <c r="A85" s="85"/>
      <c r="B85" s="21" t="s">
        <v>137</v>
      </c>
      <c r="C85" s="21">
        <f>SUM(C83:C84)</f>
        <v>0</v>
      </c>
      <c r="D85" s="21">
        <f aca="true" t="shared" si="32" ref="D85:M85">SUM(D83:D84)</f>
        <v>0</v>
      </c>
      <c r="E85" s="21">
        <f t="shared" si="32"/>
        <v>350</v>
      </c>
      <c r="F85" s="21">
        <f t="shared" si="32"/>
        <v>0</v>
      </c>
      <c r="G85" s="21">
        <f t="shared" si="32"/>
        <v>290</v>
      </c>
      <c r="H85" s="21">
        <f t="shared" si="32"/>
        <v>116</v>
      </c>
      <c r="I85" s="21">
        <f t="shared" si="32"/>
        <v>756</v>
      </c>
      <c r="J85" s="21">
        <f t="shared" si="32"/>
        <v>0</v>
      </c>
      <c r="K85" s="21">
        <f t="shared" si="32"/>
        <v>0</v>
      </c>
      <c r="L85" s="21">
        <f t="shared" si="32"/>
        <v>0</v>
      </c>
      <c r="M85" s="22">
        <f t="shared" si="32"/>
        <v>756</v>
      </c>
      <c r="N85" s="6"/>
    </row>
    <row r="86" spans="1:14" s="89" customFormat="1" ht="11.25" customHeight="1">
      <c r="A86" s="82" t="s">
        <v>69</v>
      </c>
      <c r="B86" s="15" t="s">
        <v>70</v>
      </c>
      <c r="C86" s="15"/>
      <c r="D86" s="15"/>
      <c r="E86" s="15">
        <v>640</v>
      </c>
      <c r="F86" s="15"/>
      <c r="G86" s="15"/>
      <c r="H86" s="15">
        <v>196</v>
      </c>
      <c r="I86" s="15">
        <f>SUM(C86:H86)</f>
        <v>836</v>
      </c>
      <c r="J86" s="15"/>
      <c r="K86" s="15"/>
      <c r="L86" s="15">
        <f>J86+K86</f>
        <v>0</v>
      </c>
      <c r="M86" s="16">
        <f>I86+L86</f>
        <v>836</v>
      </c>
      <c r="N86" s="6"/>
    </row>
    <row r="87" spans="1:14" s="89" customFormat="1" ht="11.25" customHeight="1">
      <c r="A87" s="84"/>
      <c r="B87" s="18" t="s">
        <v>125</v>
      </c>
      <c r="C87" s="18"/>
      <c r="D87" s="18"/>
      <c r="E87" s="18"/>
      <c r="F87" s="18"/>
      <c r="G87" s="18"/>
      <c r="H87" s="18"/>
      <c r="I87" s="18">
        <f>SUM(C87:H87)</f>
        <v>0</v>
      </c>
      <c r="J87" s="18"/>
      <c r="K87" s="18"/>
      <c r="L87" s="18">
        <f>J87+K87</f>
        <v>0</v>
      </c>
      <c r="M87" s="20">
        <f>I87+L87</f>
        <v>0</v>
      </c>
      <c r="N87" s="6"/>
    </row>
    <row r="88" spans="1:14" s="89" customFormat="1" ht="11.25" customHeight="1" thickBot="1">
      <c r="A88" s="91"/>
      <c r="B88" s="23" t="s">
        <v>137</v>
      </c>
      <c r="C88" s="23">
        <f>SUM(C86:C87)</f>
        <v>0</v>
      </c>
      <c r="D88" s="23">
        <f aca="true" t="shared" si="33" ref="D88:M88">SUM(D86:D87)</f>
        <v>0</v>
      </c>
      <c r="E88" s="23">
        <f t="shared" si="33"/>
        <v>640</v>
      </c>
      <c r="F88" s="23">
        <f t="shared" si="33"/>
        <v>0</v>
      </c>
      <c r="G88" s="23">
        <f t="shared" si="33"/>
        <v>0</v>
      </c>
      <c r="H88" s="23">
        <f t="shared" si="33"/>
        <v>196</v>
      </c>
      <c r="I88" s="23">
        <f t="shared" si="33"/>
        <v>836</v>
      </c>
      <c r="J88" s="23">
        <f t="shared" si="33"/>
        <v>0</v>
      </c>
      <c r="K88" s="23">
        <f t="shared" si="33"/>
        <v>0</v>
      </c>
      <c r="L88" s="23">
        <f t="shared" si="33"/>
        <v>0</v>
      </c>
      <c r="M88" s="24">
        <f t="shared" si="33"/>
        <v>836</v>
      </c>
      <c r="N88" s="6"/>
    </row>
    <row r="89" spans="1:14" s="140" customFormat="1" ht="11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6"/>
    </row>
    <row r="90" spans="1:14" s="140" customFormat="1" ht="11.25" customHeight="1" thickBo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6"/>
    </row>
    <row r="91" spans="1:14" s="89" customFormat="1" ht="10.5" customHeight="1" thickBot="1">
      <c r="A91" s="99" t="s">
        <v>0</v>
      </c>
      <c r="B91" s="100" t="s">
        <v>3</v>
      </c>
      <c r="C91" s="152" t="s">
        <v>1</v>
      </c>
      <c r="D91" s="153"/>
      <c r="E91" s="153"/>
      <c r="F91" s="153"/>
      <c r="G91" s="153"/>
      <c r="H91" s="153"/>
      <c r="I91" s="153"/>
      <c r="J91" s="153"/>
      <c r="K91" s="153"/>
      <c r="L91" s="154"/>
      <c r="M91" s="100" t="s">
        <v>2</v>
      </c>
      <c r="N91" s="6"/>
    </row>
    <row r="92" spans="1:14" s="89" customFormat="1" ht="10.5" customHeight="1">
      <c r="A92" s="101" t="s">
        <v>111</v>
      </c>
      <c r="B92" s="102" t="s">
        <v>4</v>
      </c>
      <c r="C92" s="100" t="s">
        <v>5</v>
      </c>
      <c r="D92" s="103" t="s">
        <v>114</v>
      </c>
      <c r="E92" s="100" t="s">
        <v>6</v>
      </c>
      <c r="F92" s="103" t="s">
        <v>7</v>
      </c>
      <c r="G92" s="100" t="s">
        <v>112</v>
      </c>
      <c r="H92" s="103" t="s">
        <v>113</v>
      </c>
      <c r="I92" s="99" t="s">
        <v>16</v>
      </c>
      <c r="J92" s="104" t="s">
        <v>118</v>
      </c>
      <c r="K92" s="103" t="s">
        <v>115</v>
      </c>
      <c r="L92" s="100" t="s">
        <v>117</v>
      </c>
      <c r="M92" s="102" t="s">
        <v>14</v>
      </c>
      <c r="N92" s="6"/>
    </row>
    <row r="93" spans="1:14" s="89" customFormat="1" ht="10.5" customHeight="1" thickBot="1">
      <c r="A93" s="105"/>
      <c r="B93" s="106"/>
      <c r="C93" s="106" t="s">
        <v>9</v>
      </c>
      <c r="D93" s="107" t="s">
        <v>10</v>
      </c>
      <c r="E93" s="106" t="s">
        <v>8</v>
      </c>
      <c r="F93" s="107" t="s">
        <v>11</v>
      </c>
      <c r="G93" s="106" t="s">
        <v>12</v>
      </c>
      <c r="H93" s="107"/>
      <c r="I93" s="105" t="s">
        <v>17</v>
      </c>
      <c r="J93" s="108" t="s">
        <v>124</v>
      </c>
      <c r="K93" s="107" t="s">
        <v>8</v>
      </c>
      <c r="L93" s="106" t="s">
        <v>116</v>
      </c>
      <c r="M93" s="106" t="s">
        <v>13</v>
      </c>
      <c r="N93" s="6"/>
    </row>
    <row r="94" spans="1:14" s="110" customFormat="1" ht="11.25" customHeight="1">
      <c r="A94" s="109" t="s">
        <v>71</v>
      </c>
      <c r="B94" s="53" t="s">
        <v>72</v>
      </c>
      <c r="C94" s="53">
        <f>C83+C86</f>
        <v>0</v>
      </c>
      <c r="D94" s="53">
        <f aca="true" t="shared" si="34" ref="D94:M94">D83+D86</f>
        <v>0</v>
      </c>
      <c r="E94" s="53">
        <f t="shared" si="34"/>
        <v>990</v>
      </c>
      <c r="F94" s="53">
        <f t="shared" si="34"/>
        <v>0</v>
      </c>
      <c r="G94" s="53">
        <f t="shared" si="34"/>
        <v>290</v>
      </c>
      <c r="H94" s="53">
        <f t="shared" si="34"/>
        <v>312</v>
      </c>
      <c r="I94" s="53">
        <f t="shared" si="34"/>
        <v>1592</v>
      </c>
      <c r="J94" s="53">
        <f t="shared" si="34"/>
        <v>0</v>
      </c>
      <c r="K94" s="53">
        <f t="shared" si="34"/>
        <v>0</v>
      </c>
      <c r="L94" s="53">
        <f t="shared" si="34"/>
        <v>0</v>
      </c>
      <c r="M94" s="54">
        <f t="shared" si="34"/>
        <v>1592</v>
      </c>
      <c r="N94" s="6"/>
    </row>
    <row r="95" spans="1:14" s="110" customFormat="1" ht="11.25" customHeight="1">
      <c r="A95" s="79"/>
      <c r="B95" s="52" t="s">
        <v>125</v>
      </c>
      <c r="C95" s="52">
        <f>C84+C87</f>
        <v>0</v>
      </c>
      <c r="D95" s="52">
        <f aca="true" t="shared" si="35" ref="D95:M95">D84+D87</f>
        <v>0</v>
      </c>
      <c r="E95" s="52">
        <f t="shared" si="35"/>
        <v>0</v>
      </c>
      <c r="F95" s="52">
        <f t="shared" si="35"/>
        <v>0</v>
      </c>
      <c r="G95" s="52">
        <f t="shared" si="35"/>
        <v>0</v>
      </c>
      <c r="H95" s="52">
        <f t="shared" si="35"/>
        <v>0</v>
      </c>
      <c r="I95" s="52">
        <f t="shared" si="35"/>
        <v>0</v>
      </c>
      <c r="J95" s="52">
        <f t="shared" si="35"/>
        <v>0</v>
      </c>
      <c r="K95" s="52">
        <f t="shared" si="35"/>
        <v>0</v>
      </c>
      <c r="L95" s="52">
        <f t="shared" si="35"/>
        <v>0</v>
      </c>
      <c r="M95" s="55">
        <f t="shared" si="35"/>
        <v>0</v>
      </c>
      <c r="N95" s="6"/>
    </row>
    <row r="96" spans="1:14" s="110" customFormat="1" ht="11.25" customHeight="1" thickBot="1">
      <c r="A96" s="113"/>
      <c r="B96" s="56" t="s">
        <v>137</v>
      </c>
      <c r="C96" s="56">
        <f>SUM(C94:C95)</f>
        <v>0</v>
      </c>
      <c r="D96" s="56">
        <f aca="true" t="shared" si="36" ref="D96:M96">SUM(D94:D95)</f>
        <v>0</v>
      </c>
      <c r="E96" s="56">
        <f t="shared" si="36"/>
        <v>990</v>
      </c>
      <c r="F96" s="56">
        <f t="shared" si="36"/>
        <v>0</v>
      </c>
      <c r="G96" s="56">
        <f t="shared" si="36"/>
        <v>290</v>
      </c>
      <c r="H96" s="56">
        <f t="shared" si="36"/>
        <v>312</v>
      </c>
      <c r="I96" s="56">
        <f t="shared" si="36"/>
        <v>1592</v>
      </c>
      <c r="J96" s="56">
        <f t="shared" si="36"/>
        <v>0</v>
      </c>
      <c r="K96" s="56">
        <f t="shared" si="36"/>
        <v>0</v>
      </c>
      <c r="L96" s="56">
        <f t="shared" si="36"/>
        <v>0</v>
      </c>
      <c r="M96" s="57">
        <f t="shared" si="36"/>
        <v>1592</v>
      </c>
      <c r="N96" s="6"/>
    </row>
    <row r="97" spans="1:14" s="115" customFormat="1" ht="12.75">
      <c r="A97" s="114">
        <v>1</v>
      </c>
      <c r="B97" s="59" t="s">
        <v>73</v>
      </c>
      <c r="C97" s="59">
        <f>C7+C26+C44+C56+C73+C94+C80+C10+C11</f>
        <v>91956</v>
      </c>
      <c r="D97" s="59">
        <f aca="true" t="shared" si="37" ref="D97:M97">D7+D26+D44+D56+D73+D94+D80+D10+D11</f>
        <v>28673</v>
      </c>
      <c r="E97" s="59">
        <f t="shared" si="37"/>
        <v>73871</v>
      </c>
      <c r="F97" s="59">
        <f t="shared" si="37"/>
        <v>16506</v>
      </c>
      <c r="G97" s="59">
        <f t="shared" si="37"/>
        <v>5010</v>
      </c>
      <c r="H97" s="59">
        <f t="shared" si="37"/>
        <v>2705</v>
      </c>
      <c r="I97" s="59">
        <f t="shared" si="37"/>
        <v>218721</v>
      </c>
      <c r="J97" s="59">
        <f t="shared" si="37"/>
        <v>25333</v>
      </c>
      <c r="K97" s="59">
        <f t="shared" si="37"/>
        <v>23598</v>
      </c>
      <c r="L97" s="59">
        <f t="shared" si="37"/>
        <v>48931</v>
      </c>
      <c r="M97" s="59">
        <f t="shared" si="37"/>
        <v>267652</v>
      </c>
      <c r="N97" s="9"/>
    </row>
    <row r="98" spans="1:14" s="115" customFormat="1" ht="12.75">
      <c r="A98" s="116"/>
      <c r="B98" s="58" t="s">
        <v>125</v>
      </c>
      <c r="C98" s="58">
        <f>C8+C45+C57+C74+C81+C95+C12+C27</f>
        <v>0</v>
      </c>
      <c r="D98" s="58">
        <f aca="true" t="shared" si="38" ref="D98:M98">D8+D45+D57+D74+D81+D95+D12+D27</f>
        <v>0</v>
      </c>
      <c r="E98" s="58">
        <f t="shared" si="38"/>
        <v>0</v>
      </c>
      <c r="F98" s="58">
        <f t="shared" si="38"/>
        <v>0</v>
      </c>
      <c r="G98" s="58">
        <f t="shared" si="38"/>
        <v>0</v>
      </c>
      <c r="H98" s="58">
        <f t="shared" si="38"/>
        <v>0</v>
      </c>
      <c r="I98" s="58">
        <f t="shared" si="38"/>
        <v>0</v>
      </c>
      <c r="J98" s="58">
        <f t="shared" si="38"/>
        <v>0</v>
      </c>
      <c r="K98" s="58">
        <f t="shared" si="38"/>
        <v>0</v>
      </c>
      <c r="L98" s="58">
        <f t="shared" si="38"/>
        <v>0</v>
      </c>
      <c r="M98" s="58">
        <f t="shared" si="38"/>
        <v>0</v>
      </c>
      <c r="N98" s="9"/>
    </row>
    <row r="99" spans="1:14" s="115" customFormat="1" ht="13.5" thickBot="1">
      <c r="A99" s="117"/>
      <c r="B99" s="60" t="s">
        <v>138</v>
      </c>
      <c r="C99" s="60">
        <f>SUM(C97:C98)</f>
        <v>91956</v>
      </c>
      <c r="D99" s="60">
        <f aca="true" t="shared" si="39" ref="D99:M99">SUM(D97:D98)</f>
        <v>28673</v>
      </c>
      <c r="E99" s="60">
        <f t="shared" si="39"/>
        <v>73871</v>
      </c>
      <c r="F99" s="60">
        <f t="shared" si="39"/>
        <v>16506</v>
      </c>
      <c r="G99" s="60">
        <f t="shared" si="39"/>
        <v>5010</v>
      </c>
      <c r="H99" s="60">
        <f t="shared" si="39"/>
        <v>2705</v>
      </c>
      <c r="I99" s="60">
        <f t="shared" si="39"/>
        <v>218721</v>
      </c>
      <c r="J99" s="60">
        <f t="shared" si="39"/>
        <v>25333</v>
      </c>
      <c r="K99" s="60">
        <f t="shared" si="39"/>
        <v>23598</v>
      </c>
      <c r="L99" s="60">
        <f t="shared" si="39"/>
        <v>48931</v>
      </c>
      <c r="M99" s="61">
        <f t="shared" si="39"/>
        <v>267652</v>
      </c>
      <c r="N99" s="9"/>
    </row>
    <row r="100" spans="1:14" s="89" customFormat="1" ht="10.5" customHeight="1">
      <c r="A100" s="82" t="s">
        <v>74</v>
      </c>
      <c r="B100" s="15" t="s">
        <v>75</v>
      </c>
      <c r="C100" s="15">
        <v>26781</v>
      </c>
      <c r="D100" s="15">
        <v>8517</v>
      </c>
      <c r="E100" s="15">
        <v>2049</v>
      </c>
      <c r="F100" s="15"/>
      <c r="G100" s="15"/>
      <c r="H100" s="15"/>
      <c r="I100" s="15">
        <f>SUM(C100:H100)</f>
        <v>37347</v>
      </c>
      <c r="J100" s="15"/>
      <c r="K100" s="15"/>
      <c r="L100" s="15">
        <f>J100+K100</f>
        <v>0</v>
      </c>
      <c r="M100" s="16">
        <f>I100+L100</f>
        <v>37347</v>
      </c>
      <c r="N100" s="6"/>
    </row>
    <row r="101" spans="1:14" s="89" customFormat="1" ht="10.5" customHeight="1">
      <c r="A101" s="86"/>
      <c r="B101" s="25" t="s">
        <v>125</v>
      </c>
      <c r="C101" s="25"/>
      <c r="D101" s="25"/>
      <c r="E101" s="25"/>
      <c r="F101" s="25"/>
      <c r="G101" s="25"/>
      <c r="H101" s="25"/>
      <c r="I101" s="25">
        <f>SUM(C101:H101)</f>
        <v>0</v>
      </c>
      <c r="J101" s="25"/>
      <c r="K101" s="25"/>
      <c r="L101" s="25"/>
      <c r="M101" s="26">
        <f>I101+L101</f>
        <v>0</v>
      </c>
      <c r="N101" s="6"/>
    </row>
    <row r="102" spans="1:14" s="89" customFormat="1" ht="10.5" customHeight="1" thickBot="1">
      <c r="A102" s="118"/>
      <c r="B102" s="49" t="s">
        <v>143</v>
      </c>
      <c r="C102" s="49">
        <f>SUM(C100:C101)</f>
        <v>26781</v>
      </c>
      <c r="D102" s="49">
        <f>SUM(D100:D101)</f>
        <v>8517</v>
      </c>
      <c r="E102" s="49">
        <f>SUM(E100:E101)</f>
        <v>2049</v>
      </c>
      <c r="F102" s="49">
        <f aca="true" t="shared" si="40" ref="F102:M102">SUM(F100:F101)</f>
        <v>0</v>
      </c>
      <c r="G102" s="49">
        <f t="shared" si="40"/>
        <v>0</v>
      </c>
      <c r="H102" s="49">
        <f t="shared" si="40"/>
        <v>0</v>
      </c>
      <c r="I102" s="49">
        <f t="shared" si="40"/>
        <v>37347</v>
      </c>
      <c r="J102" s="49">
        <f t="shared" si="40"/>
        <v>0</v>
      </c>
      <c r="K102" s="49">
        <f t="shared" si="40"/>
        <v>0</v>
      </c>
      <c r="L102" s="49">
        <f t="shared" si="40"/>
        <v>0</v>
      </c>
      <c r="M102" s="50">
        <f t="shared" si="40"/>
        <v>37347</v>
      </c>
      <c r="N102" s="6"/>
    </row>
    <row r="103" spans="1:14" s="89" customFormat="1" ht="10.5" customHeight="1">
      <c r="A103" s="86" t="s">
        <v>76</v>
      </c>
      <c r="B103" s="25" t="s">
        <v>149</v>
      </c>
      <c r="C103" s="25"/>
      <c r="D103" s="25"/>
      <c r="E103" s="25">
        <v>456</v>
      </c>
      <c r="F103" s="25"/>
      <c r="G103" s="25"/>
      <c r="H103" s="25"/>
      <c r="I103" s="25">
        <f>SUM(C103:H103)</f>
        <v>456</v>
      </c>
      <c r="J103" s="25"/>
      <c r="K103" s="25"/>
      <c r="L103" s="25"/>
      <c r="M103" s="26">
        <f>I103+L103</f>
        <v>456</v>
      </c>
      <c r="N103" s="6"/>
    </row>
    <row r="104" spans="1:14" s="89" customFormat="1" ht="10.5" customHeight="1">
      <c r="A104" s="84" t="s">
        <v>77</v>
      </c>
      <c r="B104" s="18" t="s">
        <v>78</v>
      </c>
      <c r="C104" s="18"/>
      <c r="D104" s="18"/>
      <c r="E104" s="18">
        <v>506</v>
      </c>
      <c r="F104" s="18"/>
      <c r="G104" s="18"/>
      <c r="H104" s="18"/>
      <c r="I104" s="18">
        <f>SUM(C104:H104)</f>
        <v>506</v>
      </c>
      <c r="J104" s="18"/>
      <c r="K104" s="18"/>
      <c r="L104" s="25"/>
      <c r="M104" s="26">
        <f>I104+L104</f>
        <v>506</v>
      </c>
      <c r="N104" s="6"/>
    </row>
    <row r="105" spans="1:14" s="89" customFormat="1" ht="10.5" customHeight="1" thickBot="1">
      <c r="A105" s="91" t="s">
        <v>80</v>
      </c>
      <c r="B105" s="23" t="s">
        <v>79</v>
      </c>
      <c r="C105" s="23"/>
      <c r="D105" s="23"/>
      <c r="E105" s="23">
        <v>5316</v>
      </c>
      <c r="F105" s="23"/>
      <c r="G105" s="23"/>
      <c r="H105" s="23"/>
      <c r="I105" s="23">
        <f>SUM(C105:H105)</f>
        <v>5316</v>
      </c>
      <c r="J105" s="23"/>
      <c r="K105" s="23">
        <v>72</v>
      </c>
      <c r="L105" s="49">
        <f>J105+K105</f>
        <v>72</v>
      </c>
      <c r="M105" s="50">
        <f>I105+L105</f>
        <v>5388</v>
      </c>
      <c r="N105" s="6"/>
    </row>
    <row r="106" spans="1:14" s="92" customFormat="1" ht="12.75">
      <c r="A106" s="87">
        <v>2</v>
      </c>
      <c r="B106" s="27" t="s">
        <v>108</v>
      </c>
      <c r="C106" s="27">
        <f>C100+C103+C104+C105</f>
        <v>26781</v>
      </c>
      <c r="D106" s="27">
        <f aca="true" t="shared" si="41" ref="D106:M106">D100+D103+D104+D105</f>
        <v>8517</v>
      </c>
      <c r="E106" s="27">
        <f t="shared" si="41"/>
        <v>8327</v>
      </c>
      <c r="F106" s="27">
        <f t="shared" si="41"/>
        <v>0</v>
      </c>
      <c r="G106" s="27">
        <f t="shared" si="41"/>
        <v>0</v>
      </c>
      <c r="H106" s="27">
        <f t="shared" si="41"/>
        <v>0</v>
      </c>
      <c r="I106" s="27">
        <f t="shared" si="41"/>
        <v>43625</v>
      </c>
      <c r="J106" s="27">
        <f t="shared" si="41"/>
        <v>0</v>
      </c>
      <c r="K106" s="27">
        <f t="shared" si="41"/>
        <v>72</v>
      </c>
      <c r="L106" s="27">
        <f t="shared" si="41"/>
        <v>72</v>
      </c>
      <c r="M106" s="28">
        <f t="shared" si="41"/>
        <v>43697</v>
      </c>
      <c r="N106" s="9"/>
    </row>
    <row r="107" spans="1:14" s="92" customFormat="1" ht="12.75">
      <c r="A107" s="93"/>
      <c r="B107" s="30" t="s">
        <v>125</v>
      </c>
      <c r="C107" s="30">
        <f>C101</f>
        <v>0</v>
      </c>
      <c r="D107" s="30">
        <f aca="true" t="shared" si="42" ref="D107:M107">D101</f>
        <v>0</v>
      </c>
      <c r="E107" s="30">
        <f t="shared" si="42"/>
        <v>0</v>
      </c>
      <c r="F107" s="30">
        <f t="shared" si="42"/>
        <v>0</v>
      </c>
      <c r="G107" s="30">
        <f t="shared" si="42"/>
        <v>0</v>
      </c>
      <c r="H107" s="30">
        <f t="shared" si="42"/>
        <v>0</v>
      </c>
      <c r="I107" s="30">
        <f t="shared" si="42"/>
        <v>0</v>
      </c>
      <c r="J107" s="30">
        <f t="shared" si="42"/>
        <v>0</v>
      </c>
      <c r="K107" s="30">
        <f t="shared" si="42"/>
        <v>0</v>
      </c>
      <c r="L107" s="30">
        <f t="shared" si="42"/>
        <v>0</v>
      </c>
      <c r="M107" s="31">
        <f t="shared" si="42"/>
        <v>0</v>
      </c>
      <c r="N107" s="9"/>
    </row>
    <row r="108" spans="1:14" s="92" customFormat="1" ht="13.5" thickBot="1">
      <c r="A108" s="94"/>
      <c r="B108" s="32" t="s">
        <v>143</v>
      </c>
      <c r="C108" s="32">
        <f>SUM(C106:C107)</f>
        <v>26781</v>
      </c>
      <c r="D108" s="32">
        <f aca="true" t="shared" si="43" ref="D108:M108">SUM(D106:D107)</f>
        <v>8517</v>
      </c>
      <c r="E108" s="32">
        <f t="shared" si="43"/>
        <v>8327</v>
      </c>
      <c r="F108" s="32">
        <f t="shared" si="43"/>
        <v>0</v>
      </c>
      <c r="G108" s="32">
        <f t="shared" si="43"/>
        <v>0</v>
      </c>
      <c r="H108" s="32">
        <f t="shared" si="43"/>
        <v>0</v>
      </c>
      <c r="I108" s="32">
        <f t="shared" si="43"/>
        <v>43625</v>
      </c>
      <c r="J108" s="32">
        <f t="shared" si="43"/>
        <v>0</v>
      </c>
      <c r="K108" s="32">
        <f t="shared" si="43"/>
        <v>72</v>
      </c>
      <c r="L108" s="32">
        <f t="shared" si="43"/>
        <v>72</v>
      </c>
      <c r="M108" s="33">
        <f t="shared" si="43"/>
        <v>43697</v>
      </c>
      <c r="N108" s="9"/>
    </row>
    <row r="109" spans="1:14" s="89" customFormat="1" ht="11.25" customHeight="1">
      <c r="A109" s="86" t="s">
        <v>81</v>
      </c>
      <c r="B109" s="25" t="s">
        <v>82</v>
      </c>
      <c r="C109" s="25">
        <v>67285</v>
      </c>
      <c r="D109" s="25">
        <v>21326</v>
      </c>
      <c r="E109" s="25">
        <v>7896</v>
      </c>
      <c r="F109" s="25"/>
      <c r="G109" s="25"/>
      <c r="H109" s="25"/>
      <c r="I109" s="25">
        <f>SUM(C109:H109)</f>
        <v>96507</v>
      </c>
      <c r="J109" s="25"/>
      <c r="K109" s="25">
        <v>347</v>
      </c>
      <c r="L109" s="25">
        <f>J109+K109</f>
        <v>347</v>
      </c>
      <c r="M109" s="26">
        <f>I109+L109</f>
        <v>96854</v>
      </c>
      <c r="N109" s="6"/>
    </row>
    <row r="110" spans="1:14" s="89" customFormat="1" ht="11.25" customHeight="1">
      <c r="A110" s="86"/>
      <c r="B110" s="25" t="s">
        <v>144</v>
      </c>
      <c r="C110" s="25"/>
      <c r="D110" s="25"/>
      <c r="E110" s="25"/>
      <c r="F110" s="25"/>
      <c r="G110" s="25"/>
      <c r="H110" s="25"/>
      <c r="I110" s="25">
        <f>SUM(C110:H110)</f>
        <v>0</v>
      </c>
      <c r="J110" s="25"/>
      <c r="K110" s="25"/>
      <c r="L110" s="25">
        <f>J110+K110</f>
        <v>0</v>
      </c>
      <c r="M110" s="26">
        <f>I110+L110</f>
        <v>0</v>
      </c>
      <c r="N110" s="6"/>
    </row>
    <row r="111" spans="1:14" s="89" customFormat="1" ht="11.25" customHeight="1" thickBot="1">
      <c r="A111" s="91"/>
      <c r="B111" s="23" t="s">
        <v>139</v>
      </c>
      <c r="C111" s="23">
        <f>SUM(C109:C110)</f>
        <v>67285</v>
      </c>
      <c r="D111" s="23">
        <f>SUM(D109:D110)</f>
        <v>21326</v>
      </c>
      <c r="E111" s="23">
        <f>SUM(E109:E110)</f>
        <v>7896</v>
      </c>
      <c r="F111" s="23">
        <f>SUM(F109:F110)</f>
        <v>0</v>
      </c>
      <c r="G111" s="23"/>
      <c r="H111" s="23"/>
      <c r="I111" s="23">
        <f>SUM(I109:I110)</f>
        <v>96507</v>
      </c>
      <c r="J111" s="23"/>
      <c r="K111" s="23">
        <f>SUM(K109:K110)</f>
        <v>347</v>
      </c>
      <c r="L111" s="23">
        <f>SUM(L109:L110)</f>
        <v>347</v>
      </c>
      <c r="M111" s="24">
        <f>SUM(M109:M110)</f>
        <v>96854</v>
      </c>
      <c r="N111" s="6"/>
    </row>
    <row r="112" spans="1:14" s="89" customFormat="1" ht="11.25" customHeight="1">
      <c r="A112" s="86" t="s">
        <v>83</v>
      </c>
      <c r="B112" s="25" t="s">
        <v>150</v>
      </c>
      <c r="C112" s="25">
        <v>4787</v>
      </c>
      <c r="D112" s="25">
        <v>1531</v>
      </c>
      <c r="E112" s="25">
        <v>388</v>
      </c>
      <c r="F112" s="25"/>
      <c r="G112" s="25"/>
      <c r="H112" s="25"/>
      <c r="I112" s="25">
        <f aca="true" t="shared" si="44" ref="I112:I117">SUM(C112:H112)</f>
        <v>6706</v>
      </c>
      <c r="J112" s="25"/>
      <c r="K112" s="25"/>
      <c r="L112" s="25"/>
      <c r="M112" s="26">
        <f aca="true" t="shared" si="45" ref="M112:M117">I112+L112</f>
        <v>6706</v>
      </c>
      <c r="N112" s="6"/>
    </row>
    <row r="113" spans="1:14" s="89" customFormat="1" ht="11.25" customHeight="1">
      <c r="A113" s="84" t="s">
        <v>84</v>
      </c>
      <c r="B113" s="18" t="s">
        <v>85</v>
      </c>
      <c r="C113" s="18">
        <v>5707</v>
      </c>
      <c r="D113" s="18">
        <v>1825</v>
      </c>
      <c r="E113" s="18">
        <v>141</v>
      </c>
      <c r="F113" s="18"/>
      <c r="G113" s="18"/>
      <c r="H113" s="18"/>
      <c r="I113" s="18">
        <f t="shared" si="44"/>
        <v>7673</v>
      </c>
      <c r="J113" s="18"/>
      <c r="K113" s="18"/>
      <c r="L113" s="25"/>
      <c r="M113" s="26">
        <f t="shared" si="45"/>
        <v>7673</v>
      </c>
      <c r="N113" s="6"/>
    </row>
    <row r="114" spans="1:14" s="89" customFormat="1" ht="10.5" customHeight="1">
      <c r="A114" s="84" t="s">
        <v>120</v>
      </c>
      <c r="B114" s="18" t="s">
        <v>151</v>
      </c>
      <c r="C114" s="18"/>
      <c r="D114" s="18"/>
      <c r="E114" s="18">
        <v>693</v>
      </c>
      <c r="F114" s="18"/>
      <c r="G114" s="18"/>
      <c r="H114" s="18"/>
      <c r="I114" s="18">
        <f t="shared" si="44"/>
        <v>693</v>
      </c>
      <c r="J114" s="18"/>
      <c r="K114" s="18"/>
      <c r="L114" s="25"/>
      <c r="M114" s="26">
        <f t="shared" si="45"/>
        <v>693</v>
      </c>
      <c r="N114" s="6"/>
    </row>
    <row r="115" spans="1:14" s="89" customFormat="1" ht="10.5" customHeight="1" thickBot="1">
      <c r="A115" s="85" t="s">
        <v>86</v>
      </c>
      <c r="B115" s="21" t="s">
        <v>87</v>
      </c>
      <c r="C115" s="21">
        <v>7373</v>
      </c>
      <c r="D115" s="21">
        <v>2396</v>
      </c>
      <c r="E115" s="21">
        <v>8883</v>
      </c>
      <c r="F115" s="21"/>
      <c r="G115" s="21"/>
      <c r="H115" s="21"/>
      <c r="I115" s="21">
        <f t="shared" si="44"/>
        <v>18652</v>
      </c>
      <c r="J115" s="21"/>
      <c r="K115" s="21"/>
      <c r="L115" s="21"/>
      <c r="M115" s="22">
        <f t="shared" si="45"/>
        <v>18652</v>
      </c>
      <c r="N115" s="6"/>
    </row>
    <row r="116" spans="1:13" s="120" customFormat="1" ht="12" customHeight="1">
      <c r="A116" s="119" t="s">
        <v>68</v>
      </c>
      <c r="B116" s="74" t="s">
        <v>119</v>
      </c>
      <c r="C116" s="74">
        <v>8203</v>
      </c>
      <c r="D116" s="74">
        <v>2606</v>
      </c>
      <c r="E116" s="74">
        <v>13308</v>
      </c>
      <c r="F116" s="74"/>
      <c r="G116" s="74"/>
      <c r="H116" s="74"/>
      <c r="I116" s="74">
        <f t="shared" si="44"/>
        <v>24117</v>
      </c>
      <c r="J116" s="74"/>
      <c r="K116" s="74"/>
      <c r="L116" s="74"/>
      <c r="M116" s="75">
        <f t="shared" si="45"/>
        <v>24117</v>
      </c>
    </row>
    <row r="117" spans="1:13" s="120" customFormat="1" ht="12" customHeight="1">
      <c r="A117" s="84"/>
      <c r="B117" s="18" t="s">
        <v>144</v>
      </c>
      <c r="C117" s="18"/>
      <c r="D117" s="18"/>
      <c r="E117" s="18"/>
      <c r="F117" s="18"/>
      <c r="G117" s="18"/>
      <c r="H117" s="18"/>
      <c r="I117" s="21">
        <f t="shared" si="44"/>
        <v>0</v>
      </c>
      <c r="J117" s="18"/>
      <c r="K117" s="18"/>
      <c r="L117" s="18"/>
      <c r="M117" s="22">
        <f t="shared" si="45"/>
        <v>0</v>
      </c>
    </row>
    <row r="118" spans="1:13" s="120" customFormat="1" ht="12" customHeight="1" thickBot="1">
      <c r="A118" s="85"/>
      <c r="B118" s="21" t="s">
        <v>143</v>
      </c>
      <c r="C118" s="21">
        <f>SUM(C116:C117)</f>
        <v>8203</v>
      </c>
      <c r="D118" s="21">
        <f>SUM(D116:D117)</f>
        <v>2606</v>
      </c>
      <c r="E118" s="21">
        <f>SUM(E116:E117)</f>
        <v>13308</v>
      </c>
      <c r="F118" s="21">
        <f aca="true" t="shared" si="46" ref="F118:M118">SUM(F116:F117)</f>
        <v>0</v>
      </c>
      <c r="G118" s="21">
        <f t="shared" si="46"/>
        <v>0</v>
      </c>
      <c r="H118" s="21">
        <f t="shared" si="46"/>
        <v>0</v>
      </c>
      <c r="I118" s="21">
        <f t="shared" si="46"/>
        <v>24117</v>
      </c>
      <c r="J118" s="21">
        <f t="shared" si="46"/>
        <v>0</v>
      </c>
      <c r="K118" s="21">
        <f t="shared" si="46"/>
        <v>0</v>
      </c>
      <c r="L118" s="21">
        <f t="shared" si="46"/>
        <v>0</v>
      </c>
      <c r="M118" s="22">
        <f t="shared" si="46"/>
        <v>24117</v>
      </c>
    </row>
    <row r="119" spans="1:14" s="92" customFormat="1" ht="12.75">
      <c r="A119" s="87">
        <v>3</v>
      </c>
      <c r="B119" s="27" t="s">
        <v>88</v>
      </c>
      <c r="C119" s="27">
        <f aca="true" t="shared" si="47" ref="C119:M119">C109+C112+C113+C114+C115+C116</f>
        <v>93355</v>
      </c>
      <c r="D119" s="27">
        <f t="shared" si="47"/>
        <v>29684</v>
      </c>
      <c r="E119" s="27">
        <f t="shared" si="47"/>
        <v>31309</v>
      </c>
      <c r="F119" s="27">
        <f t="shared" si="47"/>
        <v>0</v>
      </c>
      <c r="G119" s="27">
        <f t="shared" si="47"/>
        <v>0</v>
      </c>
      <c r="H119" s="27">
        <f t="shared" si="47"/>
        <v>0</v>
      </c>
      <c r="I119" s="27">
        <f t="shared" si="47"/>
        <v>154348</v>
      </c>
      <c r="J119" s="27">
        <f t="shared" si="47"/>
        <v>0</v>
      </c>
      <c r="K119" s="27">
        <f t="shared" si="47"/>
        <v>347</v>
      </c>
      <c r="L119" s="27">
        <f t="shared" si="47"/>
        <v>347</v>
      </c>
      <c r="M119" s="28">
        <f t="shared" si="47"/>
        <v>154695</v>
      </c>
      <c r="N119" s="9"/>
    </row>
    <row r="120" spans="1:14" s="92" customFormat="1" ht="12.75">
      <c r="A120" s="93"/>
      <c r="B120" s="30" t="s">
        <v>125</v>
      </c>
      <c r="C120" s="30">
        <f aca="true" t="shared" si="48" ref="C120:M120">C110+C117</f>
        <v>0</v>
      </c>
      <c r="D120" s="30">
        <f t="shared" si="48"/>
        <v>0</v>
      </c>
      <c r="E120" s="30">
        <f t="shared" si="48"/>
        <v>0</v>
      </c>
      <c r="F120" s="30">
        <f t="shared" si="48"/>
        <v>0</v>
      </c>
      <c r="G120" s="30">
        <f t="shared" si="48"/>
        <v>0</v>
      </c>
      <c r="H120" s="30">
        <f t="shared" si="48"/>
        <v>0</v>
      </c>
      <c r="I120" s="30">
        <f t="shared" si="48"/>
        <v>0</v>
      </c>
      <c r="J120" s="30">
        <f t="shared" si="48"/>
        <v>0</v>
      </c>
      <c r="K120" s="30">
        <f t="shared" si="48"/>
        <v>0</v>
      </c>
      <c r="L120" s="30">
        <f t="shared" si="48"/>
        <v>0</v>
      </c>
      <c r="M120" s="31">
        <f t="shared" si="48"/>
        <v>0</v>
      </c>
      <c r="N120" s="9"/>
    </row>
    <row r="121" spans="1:14" s="92" customFormat="1" ht="13.5" thickBot="1">
      <c r="A121" s="94"/>
      <c r="B121" s="32" t="s">
        <v>143</v>
      </c>
      <c r="C121" s="32">
        <f>SUM(C119:C120)</f>
        <v>93355</v>
      </c>
      <c r="D121" s="32">
        <f aca="true" t="shared" si="49" ref="D121:M121">SUM(D119:D120)</f>
        <v>29684</v>
      </c>
      <c r="E121" s="32">
        <f t="shared" si="49"/>
        <v>31309</v>
      </c>
      <c r="F121" s="32">
        <f t="shared" si="49"/>
        <v>0</v>
      </c>
      <c r="G121" s="32">
        <f t="shared" si="49"/>
        <v>0</v>
      </c>
      <c r="H121" s="32">
        <f t="shared" si="49"/>
        <v>0</v>
      </c>
      <c r="I121" s="32">
        <f t="shared" si="49"/>
        <v>154348</v>
      </c>
      <c r="J121" s="32">
        <f t="shared" si="49"/>
        <v>0</v>
      </c>
      <c r="K121" s="32">
        <f t="shared" si="49"/>
        <v>347</v>
      </c>
      <c r="L121" s="32">
        <f t="shared" si="49"/>
        <v>347</v>
      </c>
      <c r="M121" s="33">
        <f t="shared" si="49"/>
        <v>154695</v>
      </c>
      <c r="N121" s="9"/>
    </row>
    <row r="122" spans="1:14" s="89" customFormat="1" ht="10.5" customHeight="1">
      <c r="A122" s="82" t="s">
        <v>89</v>
      </c>
      <c r="B122" s="15" t="s">
        <v>90</v>
      </c>
      <c r="C122" s="15">
        <v>7164</v>
      </c>
      <c r="D122" s="15">
        <v>2335</v>
      </c>
      <c r="E122" s="15">
        <v>2091</v>
      </c>
      <c r="F122" s="15"/>
      <c r="G122" s="15"/>
      <c r="H122" s="15"/>
      <c r="I122" s="15">
        <f>SUM(C122:H122)</f>
        <v>11590</v>
      </c>
      <c r="J122" s="15"/>
      <c r="K122" s="15"/>
      <c r="L122" s="15"/>
      <c r="M122" s="16">
        <f aca="true" t="shared" si="50" ref="M122:M131">I122+L122</f>
        <v>11590</v>
      </c>
      <c r="N122" s="6"/>
    </row>
    <row r="123" spans="1:14" s="89" customFormat="1" ht="10.5" customHeight="1">
      <c r="A123" s="86"/>
      <c r="B123" s="25" t="s">
        <v>144</v>
      </c>
      <c r="C123" s="25"/>
      <c r="D123" s="25"/>
      <c r="E123" s="25"/>
      <c r="F123" s="25"/>
      <c r="G123" s="25"/>
      <c r="H123" s="25"/>
      <c r="I123" s="25">
        <f>SUM(C123:H123)</f>
        <v>0</v>
      </c>
      <c r="J123" s="25"/>
      <c r="K123" s="25"/>
      <c r="L123" s="25"/>
      <c r="M123" s="26">
        <f t="shared" si="50"/>
        <v>0</v>
      </c>
      <c r="N123" s="6"/>
    </row>
    <row r="124" spans="1:14" s="89" customFormat="1" ht="10.5" customHeight="1" thickBot="1">
      <c r="A124" s="118"/>
      <c r="B124" s="49" t="s">
        <v>143</v>
      </c>
      <c r="C124" s="49">
        <f>SUM(C122:C123)</f>
        <v>7164</v>
      </c>
      <c r="D124" s="49">
        <f>SUM(D122:D123)</f>
        <v>2335</v>
      </c>
      <c r="E124" s="49">
        <f>SUM(E122:E123)</f>
        <v>2091</v>
      </c>
      <c r="F124" s="49">
        <f aca="true" t="shared" si="51" ref="F124:M124">SUM(F122:F123)</f>
        <v>0</v>
      </c>
      <c r="G124" s="49">
        <f t="shared" si="51"/>
        <v>0</v>
      </c>
      <c r="H124" s="49">
        <f t="shared" si="51"/>
        <v>0</v>
      </c>
      <c r="I124" s="49">
        <f t="shared" si="51"/>
        <v>11590</v>
      </c>
      <c r="J124" s="49">
        <f t="shared" si="51"/>
        <v>0</v>
      </c>
      <c r="K124" s="49">
        <f t="shared" si="51"/>
        <v>0</v>
      </c>
      <c r="L124" s="49">
        <f t="shared" si="51"/>
        <v>0</v>
      </c>
      <c r="M124" s="50">
        <f t="shared" si="51"/>
        <v>11590</v>
      </c>
      <c r="N124" s="6"/>
    </row>
    <row r="125" spans="1:14" s="89" customFormat="1" ht="10.5" customHeight="1" thickBot="1">
      <c r="A125" s="90" t="s">
        <v>91</v>
      </c>
      <c r="B125" s="47" t="s">
        <v>92</v>
      </c>
      <c r="C125" s="47"/>
      <c r="D125" s="47"/>
      <c r="E125" s="47">
        <v>8013</v>
      </c>
      <c r="F125" s="47"/>
      <c r="G125" s="47"/>
      <c r="H125" s="47"/>
      <c r="I125" s="47">
        <f>SUM(C125:H125)</f>
        <v>8013</v>
      </c>
      <c r="J125" s="47"/>
      <c r="K125" s="47">
        <v>2799</v>
      </c>
      <c r="L125" s="47">
        <f aca="true" t="shared" si="52" ref="L125:L130">J125+K125</f>
        <v>2799</v>
      </c>
      <c r="M125" s="48">
        <f t="shared" si="50"/>
        <v>10812</v>
      </c>
      <c r="N125" s="6"/>
    </row>
    <row r="126" spans="1:14" s="89" customFormat="1" ht="10.5" customHeight="1">
      <c r="A126" s="82" t="s">
        <v>93</v>
      </c>
      <c r="B126" s="15" t="s">
        <v>94</v>
      </c>
      <c r="C126" s="15">
        <v>6317</v>
      </c>
      <c r="D126" s="15">
        <v>2034</v>
      </c>
      <c r="E126" s="15">
        <v>2056</v>
      </c>
      <c r="F126" s="15"/>
      <c r="G126" s="15"/>
      <c r="H126" s="15"/>
      <c r="I126" s="15">
        <f>SUM(C126:H126)</f>
        <v>10407</v>
      </c>
      <c r="J126" s="15"/>
      <c r="K126" s="15"/>
      <c r="L126" s="15">
        <f t="shared" si="52"/>
        <v>0</v>
      </c>
      <c r="M126" s="16">
        <f t="shared" si="50"/>
        <v>10407</v>
      </c>
      <c r="N126" s="6"/>
    </row>
    <row r="127" spans="1:14" s="89" customFormat="1" ht="10.5" customHeight="1">
      <c r="A127" s="85"/>
      <c r="B127" s="21" t="s">
        <v>144</v>
      </c>
      <c r="C127" s="21"/>
      <c r="D127" s="21"/>
      <c r="E127" s="21"/>
      <c r="F127" s="21"/>
      <c r="G127" s="21"/>
      <c r="H127" s="21"/>
      <c r="I127" s="18">
        <f>SUM(C127:H127)</f>
        <v>0</v>
      </c>
      <c r="J127" s="21"/>
      <c r="K127" s="21"/>
      <c r="L127" s="47"/>
      <c r="M127" s="26">
        <f t="shared" si="50"/>
        <v>0</v>
      </c>
      <c r="N127" s="6"/>
    </row>
    <row r="128" spans="1:14" s="89" customFormat="1" ht="10.5" customHeight="1" thickBot="1">
      <c r="A128" s="91"/>
      <c r="B128" s="23" t="s">
        <v>143</v>
      </c>
      <c r="C128" s="23">
        <f aca="true" t="shared" si="53" ref="C128:M128">SUM(C126:C127)</f>
        <v>6317</v>
      </c>
      <c r="D128" s="23">
        <f t="shared" si="53"/>
        <v>2034</v>
      </c>
      <c r="E128" s="23">
        <f t="shared" si="53"/>
        <v>2056</v>
      </c>
      <c r="F128" s="23">
        <f t="shared" si="53"/>
        <v>0</v>
      </c>
      <c r="G128" s="23">
        <f t="shared" si="53"/>
        <v>0</v>
      </c>
      <c r="H128" s="23">
        <f t="shared" si="53"/>
        <v>0</v>
      </c>
      <c r="I128" s="23">
        <f t="shared" si="53"/>
        <v>10407</v>
      </c>
      <c r="J128" s="23">
        <f t="shared" si="53"/>
        <v>0</v>
      </c>
      <c r="K128" s="23">
        <f t="shared" si="53"/>
        <v>0</v>
      </c>
      <c r="L128" s="23">
        <f t="shared" si="53"/>
        <v>0</v>
      </c>
      <c r="M128" s="24">
        <f t="shared" si="53"/>
        <v>10407</v>
      </c>
      <c r="N128" s="6"/>
    </row>
    <row r="129" spans="1:14" s="89" customFormat="1" ht="10.5" customHeight="1" thickBot="1">
      <c r="A129" s="90" t="s">
        <v>95</v>
      </c>
      <c r="B129" s="47" t="s">
        <v>96</v>
      </c>
      <c r="C129" s="47">
        <v>4849</v>
      </c>
      <c r="D129" s="47">
        <v>1545</v>
      </c>
      <c r="E129" s="47">
        <v>325</v>
      </c>
      <c r="F129" s="47"/>
      <c r="G129" s="47"/>
      <c r="H129" s="47"/>
      <c r="I129" s="47">
        <f>SUM(C129:H129)</f>
        <v>6719</v>
      </c>
      <c r="J129" s="47"/>
      <c r="K129" s="47"/>
      <c r="L129" s="47">
        <f t="shared" si="52"/>
        <v>0</v>
      </c>
      <c r="M129" s="48">
        <f t="shared" si="50"/>
        <v>6719</v>
      </c>
      <c r="N129" s="6"/>
    </row>
    <row r="130" spans="1:14" s="89" customFormat="1" ht="10.5" customHeight="1">
      <c r="A130" s="82" t="s">
        <v>97</v>
      </c>
      <c r="B130" s="15" t="s">
        <v>98</v>
      </c>
      <c r="C130" s="15">
        <v>629</v>
      </c>
      <c r="D130" s="15">
        <v>193</v>
      </c>
      <c r="E130" s="15">
        <v>809</v>
      </c>
      <c r="F130" s="15"/>
      <c r="G130" s="15"/>
      <c r="H130" s="15"/>
      <c r="I130" s="15">
        <f>SUM(C130:H130)</f>
        <v>1631</v>
      </c>
      <c r="J130" s="15"/>
      <c r="K130" s="15"/>
      <c r="L130" s="15">
        <f t="shared" si="52"/>
        <v>0</v>
      </c>
      <c r="M130" s="16">
        <f t="shared" si="50"/>
        <v>1631</v>
      </c>
      <c r="N130" s="6"/>
    </row>
    <row r="131" spans="1:14" s="89" customFormat="1" ht="10.5" customHeight="1">
      <c r="A131" s="86"/>
      <c r="B131" s="25" t="s">
        <v>144</v>
      </c>
      <c r="C131" s="25"/>
      <c r="D131" s="25"/>
      <c r="E131" s="25"/>
      <c r="F131" s="25"/>
      <c r="G131" s="25"/>
      <c r="H131" s="25"/>
      <c r="I131" s="25">
        <f>SUM(C131:H131)</f>
        <v>0</v>
      </c>
      <c r="J131" s="25"/>
      <c r="K131" s="25"/>
      <c r="L131" s="25"/>
      <c r="M131" s="26">
        <f t="shared" si="50"/>
        <v>0</v>
      </c>
      <c r="N131" s="6"/>
    </row>
    <row r="132" spans="1:14" s="89" customFormat="1" ht="10.5" customHeight="1" thickBot="1">
      <c r="A132" s="91"/>
      <c r="B132" s="23" t="s">
        <v>143</v>
      </c>
      <c r="C132" s="23">
        <f>SUM(C130:C131)</f>
        <v>629</v>
      </c>
      <c r="D132" s="23">
        <f>SUM(D130:D131)</f>
        <v>193</v>
      </c>
      <c r="E132" s="23">
        <f>SUM(E130:E131)</f>
        <v>809</v>
      </c>
      <c r="F132" s="23">
        <f aca="true" t="shared" si="54" ref="F132:M132">SUM(F130:F131)</f>
        <v>0</v>
      </c>
      <c r="G132" s="23">
        <f t="shared" si="54"/>
        <v>0</v>
      </c>
      <c r="H132" s="23">
        <f t="shared" si="54"/>
        <v>0</v>
      </c>
      <c r="I132" s="23">
        <f t="shared" si="54"/>
        <v>1631</v>
      </c>
      <c r="J132" s="23">
        <f t="shared" si="54"/>
        <v>0</v>
      </c>
      <c r="K132" s="23">
        <f t="shared" si="54"/>
        <v>0</v>
      </c>
      <c r="L132" s="23">
        <f t="shared" si="54"/>
        <v>0</v>
      </c>
      <c r="M132" s="24">
        <f t="shared" si="54"/>
        <v>1631</v>
      </c>
      <c r="N132" s="6"/>
    </row>
    <row r="133" spans="1:14" s="140" customFormat="1" ht="10.5" customHeight="1" thickBo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6"/>
    </row>
    <row r="134" spans="1:14" s="89" customFormat="1" ht="10.5" customHeight="1" thickBot="1">
      <c r="A134" s="99" t="s">
        <v>0</v>
      </c>
      <c r="B134" s="100" t="s">
        <v>3</v>
      </c>
      <c r="C134" s="152" t="s">
        <v>1</v>
      </c>
      <c r="D134" s="153"/>
      <c r="E134" s="153"/>
      <c r="F134" s="153"/>
      <c r="G134" s="153"/>
      <c r="H134" s="153"/>
      <c r="I134" s="153"/>
      <c r="J134" s="153"/>
      <c r="K134" s="153"/>
      <c r="L134" s="154"/>
      <c r="M134" s="100" t="s">
        <v>2</v>
      </c>
      <c r="N134" s="6"/>
    </row>
    <row r="135" spans="1:14" s="89" customFormat="1" ht="10.5" customHeight="1">
      <c r="A135" s="101" t="s">
        <v>111</v>
      </c>
      <c r="B135" s="102" t="s">
        <v>4</v>
      </c>
      <c r="C135" s="100" t="s">
        <v>5</v>
      </c>
      <c r="D135" s="103" t="s">
        <v>114</v>
      </c>
      <c r="E135" s="100" t="s">
        <v>6</v>
      </c>
      <c r="F135" s="103" t="s">
        <v>7</v>
      </c>
      <c r="G135" s="100" t="s">
        <v>112</v>
      </c>
      <c r="H135" s="103" t="s">
        <v>113</v>
      </c>
      <c r="I135" s="99" t="s">
        <v>16</v>
      </c>
      <c r="J135" s="104" t="s">
        <v>118</v>
      </c>
      <c r="K135" s="103" t="s">
        <v>115</v>
      </c>
      <c r="L135" s="100" t="s">
        <v>117</v>
      </c>
      <c r="M135" s="102" t="s">
        <v>14</v>
      </c>
      <c r="N135" s="6"/>
    </row>
    <row r="136" spans="1:14" s="89" customFormat="1" ht="10.5" customHeight="1" thickBot="1">
      <c r="A136" s="105"/>
      <c r="B136" s="106"/>
      <c r="C136" s="106" t="s">
        <v>9</v>
      </c>
      <c r="D136" s="107" t="s">
        <v>10</v>
      </c>
      <c r="E136" s="106" t="s">
        <v>8</v>
      </c>
      <c r="F136" s="107" t="s">
        <v>11</v>
      </c>
      <c r="G136" s="106" t="s">
        <v>12</v>
      </c>
      <c r="H136" s="107"/>
      <c r="I136" s="105" t="s">
        <v>17</v>
      </c>
      <c r="J136" s="108" t="s">
        <v>124</v>
      </c>
      <c r="K136" s="107" t="s">
        <v>8</v>
      </c>
      <c r="L136" s="106" t="s">
        <v>116</v>
      </c>
      <c r="M136" s="106" t="s">
        <v>13</v>
      </c>
      <c r="N136" s="6"/>
    </row>
    <row r="137" spans="1:14" s="89" customFormat="1" ht="10.5" customHeight="1">
      <c r="A137" s="86" t="s">
        <v>99</v>
      </c>
      <c r="B137" s="25" t="s">
        <v>100</v>
      </c>
      <c r="C137" s="25">
        <v>8892</v>
      </c>
      <c r="D137" s="25">
        <v>2836</v>
      </c>
      <c r="E137" s="25">
        <v>2591</v>
      </c>
      <c r="F137" s="25"/>
      <c r="G137" s="25"/>
      <c r="H137" s="25"/>
      <c r="I137" s="25">
        <f>SUM(C137:H137)</f>
        <v>14319</v>
      </c>
      <c r="J137" s="25"/>
      <c r="K137" s="25"/>
      <c r="L137" s="25">
        <f>J137+K137</f>
        <v>0</v>
      </c>
      <c r="M137" s="26">
        <f>I137+L137</f>
        <v>14319</v>
      </c>
      <c r="N137" s="6"/>
    </row>
    <row r="138" spans="1:14" s="89" customFormat="1" ht="10.5" customHeight="1">
      <c r="A138" s="84"/>
      <c r="B138" s="18" t="s">
        <v>125</v>
      </c>
      <c r="C138" s="18"/>
      <c r="D138" s="18"/>
      <c r="E138" s="18"/>
      <c r="F138" s="18"/>
      <c r="G138" s="18"/>
      <c r="H138" s="18"/>
      <c r="I138" s="18">
        <f>SUM(C138:H138)</f>
        <v>0</v>
      </c>
      <c r="J138" s="18"/>
      <c r="K138" s="18"/>
      <c r="L138" s="18"/>
      <c r="M138" s="20">
        <f>I138+L138</f>
        <v>0</v>
      </c>
      <c r="N138" s="6"/>
    </row>
    <row r="139" spans="1:14" s="89" customFormat="1" ht="10.5" customHeight="1" thickBot="1">
      <c r="A139" s="85"/>
      <c r="B139" s="21" t="s">
        <v>143</v>
      </c>
      <c r="C139" s="21">
        <f aca="true" t="shared" si="55" ref="C139:M139">SUM(C137:C138)</f>
        <v>8892</v>
      </c>
      <c r="D139" s="21">
        <f t="shared" si="55"/>
        <v>2836</v>
      </c>
      <c r="E139" s="21">
        <f t="shared" si="55"/>
        <v>2591</v>
      </c>
      <c r="F139" s="21">
        <f t="shared" si="55"/>
        <v>0</v>
      </c>
      <c r="G139" s="21">
        <f t="shared" si="55"/>
        <v>0</v>
      </c>
      <c r="H139" s="21">
        <f t="shared" si="55"/>
        <v>0</v>
      </c>
      <c r="I139" s="21">
        <f t="shared" si="55"/>
        <v>14319</v>
      </c>
      <c r="J139" s="21">
        <f t="shared" si="55"/>
        <v>0</v>
      </c>
      <c r="K139" s="21">
        <f t="shared" si="55"/>
        <v>0</v>
      </c>
      <c r="L139" s="21">
        <f t="shared" si="55"/>
        <v>0</v>
      </c>
      <c r="M139" s="22">
        <f t="shared" si="55"/>
        <v>14319</v>
      </c>
      <c r="N139" s="6"/>
    </row>
    <row r="140" spans="1:14" s="92" customFormat="1" ht="12.75">
      <c r="A140" s="87">
        <v>4</v>
      </c>
      <c r="B140" s="27" t="s">
        <v>101</v>
      </c>
      <c r="C140" s="27">
        <f>C122+C125+C126+C129+C130+C137</f>
        <v>27851</v>
      </c>
      <c r="D140" s="27">
        <f aca="true" t="shared" si="56" ref="D140:M140">D122+D125+D126+D129+D130+D137</f>
        <v>8943</v>
      </c>
      <c r="E140" s="27">
        <f t="shared" si="56"/>
        <v>15885</v>
      </c>
      <c r="F140" s="27">
        <f t="shared" si="56"/>
        <v>0</v>
      </c>
      <c r="G140" s="27">
        <f t="shared" si="56"/>
        <v>0</v>
      </c>
      <c r="H140" s="27">
        <f t="shared" si="56"/>
        <v>0</v>
      </c>
      <c r="I140" s="27">
        <f t="shared" si="56"/>
        <v>52679</v>
      </c>
      <c r="J140" s="27">
        <f t="shared" si="56"/>
        <v>0</v>
      </c>
      <c r="K140" s="27">
        <f t="shared" si="56"/>
        <v>2799</v>
      </c>
      <c r="L140" s="27">
        <f t="shared" si="56"/>
        <v>2799</v>
      </c>
      <c r="M140" s="28">
        <f t="shared" si="56"/>
        <v>55478</v>
      </c>
      <c r="N140" s="8"/>
    </row>
    <row r="141" spans="1:14" s="92" customFormat="1" ht="12.75">
      <c r="A141" s="93"/>
      <c r="B141" s="30" t="s">
        <v>125</v>
      </c>
      <c r="C141" s="30">
        <f>C123+C127+C131+C138</f>
        <v>0</v>
      </c>
      <c r="D141" s="30">
        <f aca="true" t="shared" si="57" ref="D141:M141">D123+D127+D131+D138</f>
        <v>0</v>
      </c>
      <c r="E141" s="30">
        <f t="shared" si="57"/>
        <v>0</v>
      </c>
      <c r="F141" s="30">
        <f t="shared" si="57"/>
        <v>0</v>
      </c>
      <c r="G141" s="30">
        <f t="shared" si="57"/>
        <v>0</v>
      </c>
      <c r="H141" s="30">
        <f t="shared" si="57"/>
        <v>0</v>
      </c>
      <c r="I141" s="30">
        <f t="shared" si="57"/>
        <v>0</v>
      </c>
      <c r="J141" s="30">
        <f t="shared" si="57"/>
        <v>0</v>
      </c>
      <c r="K141" s="30">
        <f t="shared" si="57"/>
        <v>0</v>
      </c>
      <c r="L141" s="30">
        <f t="shared" si="57"/>
        <v>0</v>
      </c>
      <c r="M141" s="31">
        <f t="shared" si="57"/>
        <v>0</v>
      </c>
      <c r="N141" s="8"/>
    </row>
    <row r="142" spans="1:14" s="92" customFormat="1" ht="13.5" thickBot="1">
      <c r="A142" s="134"/>
      <c r="B142" s="135" t="s">
        <v>143</v>
      </c>
      <c r="C142" s="135">
        <f>SUM(C140:C141)</f>
        <v>27851</v>
      </c>
      <c r="D142" s="135">
        <f aca="true" t="shared" si="58" ref="D142:M142">SUM(D140:D141)</f>
        <v>8943</v>
      </c>
      <c r="E142" s="135">
        <f t="shared" si="58"/>
        <v>15885</v>
      </c>
      <c r="F142" s="135">
        <f t="shared" si="58"/>
        <v>0</v>
      </c>
      <c r="G142" s="135">
        <f t="shared" si="58"/>
        <v>0</v>
      </c>
      <c r="H142" s="135">
        <f t="shared" si="58"/>
        <v>0</v>
      </c>
      <c r="I142" s="135">
        <f t="shared" si="58"/>
        <v>52679</v>
      </c>
      <c r="J142" s="135">
        <f t="shared" si="58"/>
        <v>0</v>
      </c>
      <c r="K142" s="135">
        <f t="shared" si="58"/>
        <v>2799</v>
      </c>
      <c r="L142" s="135">
        <f t="shared" si="58"/>
        <v>2799</v>
      </c>
      <c r="M142" s="136">
        <f t="shared" si="58"/>
        <v>55478</v>
      </c>
      <c r="N142" s="8"/>
    </row>
    <row r="143" spans="1:14" s="115" customFormat="1" ht="12.75">
      <c r="A143" s="114">
        <v>5</v>
      </c>
      <c r="B143" s="59" t="s">
        <v>109</v>
      </c>
      <c r="C143" s="59">
        <v>10917</v>
      </c>
      <c r="D143" s="59">
        <v>3406</v>
      </c>
      <c r="E143" s="59">
        <v>2664</v>
      </c>
      <c r="F143" s="59"/>
      <c r="G143" s="59"/>
      <c r="H143" s="59"/>
      <c r="I143" s="59">
        <f>SUM(C143:H143)</f>
        <v>16987</v>
      </c>
      <c r="J143" s="59"/>
      <c r="K143" s="59">
        <v>626</v>
      </c>
      <c r="L143" s="59">
        <f>J143+K143</f>
        <v>626</v>
      </c>
      <c r="M143" s="62">
        <f>I143+L143</f>
        <v>17613</v>
      </c>
      <c r="N143" s="121"/>
    </row>
    <row r="144" spans="1:14" s="115" customFormat="1" ht="12.75">
      <c r="A144" s="142"/>
      <c r="B144" s="58" t="s">
        <v>125</v>
      </c>
      <c r="C144" s="58"/>
      <c r="D144" s="58"/>
      <c r="E144" s="58"/>
      <c r="F144" s="58"/>
      <c r="G144" s="58"/>
      <c r="H144" s="58"/>
      <c r="I144" s="58">
        <f>SUM(C144:H144)</f>
        <v>0</v>
      </c>
      <c r="J144" s="58"/>
      <c r="K144" s="58"/>
      <c r="L144" s="58">
        <f>J144+K144</f>
        <v>0</v>
      </c>
      <c r="M144" s="71">
        <f>I144+L144</f>
        <v>0</v>
      </c>
      <c r="N144" s="121"/>
    </row>
    <row r="145" spans="1:14" s="115" customFormat="1" ht="13.5" thickBot="1">
      <c r="A145" s="143"/>
      <c r="B145" s="60" t="s">
        <v>170</v>
      </c>
      <c r="C145" s="60">
        <f>SUM(C143:C144)</f>
        <v>10917</v>
      </c>
      <c r="D145" s="60">
        <f aca="true" t="shared" si="59" ref="D145:M145">SUM(D143:D144)</f>
        <v>3406</v>
      </c>
      <c r="E145" s="60">
        <f t="shared" si="59"/>
        <v>2664</v>
      </c>
      <c r="F145" s="60">
        <f t="shared" si="59"/>
        <v>0</v>
      </c>
      <c r="G145" s="60">
        <f t="shared" si="59"/>
        <v>0</v>
      </c>
      <c r="H145" s="60">
        <f t="shared" si="59"/>
        <v>0</v>
      </c>
      <c r="I145" s="60">
        <f t="shared" si="59"/>
        <v>16987</v>
      </c>
      <c r="J145" s="60">
        <f t="shared" si="59"/>
        <v>0</v>
      </c>
      <c r="K145" s="60">
        <f t="shared" si="59"/>
        <v>626</v>
      </c>
      <c r="L145" s="60">
        <f t="shared" si="59"/>
        <v>626</v>
      </c>
      <c r="M145" s="61">
        <f t="shared" si="59"/>
        <v>17613</v>
      </c>
      <c r="N145" s="121"/>
    </row>
    <row r="146" spans="1:14" s="110" customFormat="1" ht="12.75">
      <c r="A146" s="141"/>
      <c r="B146" s="72" t="s">
        <v>102</v>
      </c>
      <c r="C146" s="72">
        <f aca="true" t="shared" si="60" ref="C146:L146">SUM(C106,C119,C140,C143)</f>
        <v>158904</v>
      </c>
      <c r="D146" s="72">
        <f t="shared" si="60"/>
        <v>50550</v>
      </c>
      <c r="E146" s="72">
        <f t="shared" si="60"/>
        <v>58185</v>
      </c>
      <c r="F146" s="72">
        <f t="shared" si="60"/>
        <v>0</v>
      </c>
      <c r="G146" s="72">
        <f t="shared" si="60"/>
        <v>0</v>
      </c>
      <c r="H146" s="72">
        <f t="shared" si="60"/>
        <v>0</v>
      </c>
      <c r="I146" s="72">
        <f t="shared" si="60"/>
        <v>267639</v>
      </c>
      <c r="J146" s="72">
        <f t="shared" si="60"/>
        <v>0</v>
      </c>
      <c r="K146" s="72">
        <f t="shared" si="60"/>
        <v>3844</v>
      </c>
      <c r="L146" s="72">
        <f t="shared" si="60"/>
        <v>3844</v>
      </c>
      <c r="M146" s="73">
        <f>I146+L146</f>
        <v>271483</v>
      </c>
      <c r="N146" s="6"/>
    </row>
    <row r="147" spans="1:14" s="110" customFormat="1" ht="12.75">
      <c r="A147" s="79"/>
      <c r="B147" s="52" t="s">
        <v>153</v>
      </c>
      <c r="C147" s="52">
        <f>C107+C120+C141+C144</f>
        <v>0</v>
      </c>
      <c r="D147" s="52">
        <f aca="true" t="shared" si="61" ref="D147:M147">D107+D120+D141+D144</f>
        <v>0</v>
      </c>
      <c r="E147" s="52">
        <f t="shared" si="61"/>
        <v>0</v>
      </c>
      <c r="F147" s="52">
        <f t="shared" si="61"/>
        <v>0</v>
      </c>
      <c r="G147" s="52">
        <f t="shared" si="61"/>
        <v>0</v>
      </c>
      <c r="H147" s="52">
        <f t="shared" si="61"/>
        <v>0</v>
      </c>
      <c r="I147" s="52">
        <f t="shared" si="61"/>
        <v>0</v>
      </c>
      <c r="J147" s="52">
        <f t="shared" si="61"/>
        <v>0</v>
      </c>
      <c r="K147" s="52">
        <f t="shared" si="61"/>
        <v>0</v>
      </c>
      <c r="L147" s="52">
        <f t="shared" si="61"/>
        <v>0</v>
      </c>
      <c r="M147" s="55">
        <f t="shared" si="61"/>
        <v>0</v>
      </c>
      <c r="N147" s="6"/>
    </row>
    <row r="148" spans="1:14" s="110" customFormat="1" ht="13.5" thickBot="1">
      <c r="A148" s="111"/>
      <c r="B148" s="69" t="s">
        <v>154</v>
      </c>
      <c r="C148" s="69">
        <f>SUM(C146:C147)</f>
        <v>158904</v>
      </c>
      <c r="D148" s="69">
        <f aca="true" t="shared" si="62" ref="D148:M148">SUM(D146:D147)</f>
        <v>50550</v>
      </c>
      <c r="E148" s="69">
        <f t="shared" si="62"/>
        <v>58185</v>
      </c>
      <c r="F148" s="69">
        <f t="shared" si="62"/>
        <v>0</v>
      </c>
      <c r="G148" s="69">
        <f t="shared" si="62"/>
        <v>0</v>
      </c>
      <c r="H148" s="69">
        <f t="shared" si="62"/>
        <v>0</v>
      </c>
      <c r="I148" s="69">
        <f t="shared" si="62"/>
        <v>267639</v>
      </c>
      <c r="J148" s="69">
        <f t="shared" si="62"/>
        <v>0</v>
      </c>
      <c r="K148" s="69">
        <f t="shared" si="62"/>
        <v>3844</v>
      </c>
      <c r="L148" s="69">
        <f t="shared" si="62"/>
        <v>3844</v>
      </c>
      <c r="M148" s="70">
        <f t="shared" si="62"/>
        <v>271483</v>
      </c>
      <c r="N148" s="6"/>
    </row>
    <row r="149" spans="1:14" s="92" customFormat="1" ht="12.75">
      <c r="A149" s="122"/>
      <c r="B149" s="27" t="s">
        <v>110</v>
      </c>
      <c r="C149" s="27">
        <f aca="true" t="shared" si="63" ref="C149:M149">SUM(C97,C146)</f>
        <v>250860</v>
      </c>
      <c r="D149" s="27">
        <f t="shared" si="63"/>
        <v>79223</v>
      </c>
      <c r="E149" s="27">
        <f t="shared" si="63"/>
        <v>132056</v>
      </c>
      <c r="F149" s="27">
        <f t="shared" si="63"/>
        <v>16506</v>
      </c>
      <c r="G149" s="27">
        <f t="shared" si="63"/>
        <v>5010</v>
      </c>
      <c r="H149" s="27">
        <f t="shared" si="63"/>
        <v>2705</v>
      </c>
      <c r="I149" s="27">
        <f t="shared" si="63"/>
        <v>486360</v>
      </c>
      <c r="J149" s="27">
        <f t="shared" si="63"/>
        <v>25333</v>
      </c>
      <c r="K149" s="27">
        <f t="shared" si="63"/>
        <v>27442</v>
      </c>
      <c r="L149" s="27">
        <f t="shared" si="63"/>
        <v>52775</v>
      </c>
      <c r="M149" s="28">
        <f t="shared" si="63"/>
        <v>539135</v>
      </c>
      <c r="N149" s="8"/>
    </row>
    <row r="150" spans="1:14" s="92" customFormat="1" ht="12.75">
      <c r="A150" s="93"/>
      <c r="B150" s="30" t="s">
        <v>155</v>
      </c>
      <c r="C150" s="30">
        <f aca="true" t="shared" si="64" ref="C150:M150">C98+C147</f>
        <v>0</v>
      </c>
      <c r="D150" s="30">
        <f t="shared" si="64"/>
        <v>0</v>
      </c>
      <c r="E150" s="30">
        <f t="shared" si="64"/>
        <v>0</v>
      </c>
      <c r="F150" s="30">
        <f t="shared" si="64"/>
        <v>0</v>
      </c>
      <c r="G150" s="30">
        <f t="shared" si="64"/>
        <v>0</v>
      </c>
      <c r="H150" s="30">
        <f t="shared" si="64"/>
        <v>0</v>
      </c>
      <c r="I150" s="30">
        <f t="shared" si="64"/>
        <v>0</v>
      </c>
      <c r="J150" s="30">
        <f t="shared" si="64"/>
        <v>0</v>
      </c>
      <c r="K150" s="30">
        <f t="shared" si="64"/>
        <v>0</v>
      </c>
      <c r="L150" s="30">
        <f t="shared" si="64"/>
        <v>0</v>
      </c>
      <c r="M150" s="31">
        <f t="shared" si="64"/>
        <v>0</v>
      </c>
      <c r="N150" s="8"/>
    </row>
    <row r="151" spans="1:14" s="92" customFormat="1" ht="13.5" thickBot="1">
      <c r="A151" s="94"/>
      <c r="B151" s="32" t="s">
        <v>156</v>
      </c>
      <c r="C151" s="32">
        <f>SUM(C149:C150)</f>
        <v>250860</v>
      </c>
      <c r="D151" s="32">
        <f aca="true" t="shared" si="65" ref="D151:M151">SUM(D149:D150)</f>
        <v>79223</v>
      </c>
      <c r="E151" s="32">
        <f t="shared" si="65"/>
        <v>132056</v>
      </c>
      <c r="F151" s="32">
        <f t="shared" si="65"/>
        <v>16506</v>
      </c>
      <c r="G151" s="32">
        <f t="shared" si="65"/>
        <v>5010</v>
      </c>
      <c r="H151" s="32">
        <f t="shared" si="65"/>
        <v>2705</v>
      </c>
      <c r="I151" s="32">
        <f t="shared" si="65"/>
        <v>486360</v>
      </c>
      <c r="J151" s="32">
        <f t="shared" si="65"/>
        <v>25333</v>
      </c>
      <c r="K151" s="32">
        <f t="shared" si="65"/>
        <v>27442</v>
      </c>
      <c r="L151" s="32">
        <f t="shared" si="65"/>
        <v>52775</v>
      </c>
      <c r="M151" s="33">
        <f t="shared" si="65"/>
        <v>539135</v>
      </c>
      <c r="N151" s="8"/>
    </row>
    <row r="152" spans="1:14" s="7" customFormat="1" ht="10.5" customHeight="1" thickBot="1">
      <c r="A152" s="90" t="s">
        <v>103</v>
      </c>
      <c r="B152" s="47" t="s">
        <v>104</v>
      </c>
      <c r="C152" s="47">
        <v>14961</v>
      </c>
      <c r="D152" s="47">
        <v>4783</v>
      </c>
      <c r="E152" s="47">
        <v>18404</v>
      </c>
      <c r="F152" s="47"/>
      <c r="G152" s="47"/>
      <c r="H152" s="47"/>
      <c r="I152" s="47">
        <f>SUM(C152:H152)</f>
        <v>38148</v>
      </c>
      <c r="J152" s="47"/>
      <c r="K152" s="47">
        <v>276</v>
      </c>
      <c r="L152" s="47">
        <f>J152+K152</f>
        <v>276</v>
      </c>
      <c r="M152" s="48">
        <f>I152+L152</f>
        <v>38424</v>
      </c>
      <c r="N152" s="6"/>
    </row>
    <row r="153" spans="1:14" s="89" customFormat="1" ht="10.5" customHeight="1">
      <c r="A153" s="82" t="s">
        <v>105</v>
      </c>
      <c r="B153" s="15" t="s">
        <v>106</v>
      </c>
      <c r="C153" s="15">
        <v>7073</v>
      </c>
      <c r="D153" s="15">
        <v>2316</v>
      </c>
      <c r="E153" s="15">
        <v>3867</v>
      </c>
      <c r="F153" s="15"/>
      <c r="G153" s="15"/>
      <c r="H153" s="15"/>
      <c r="I153" s="15">
        <f>SUM(C153:H153)</f>
        <v>13256</v>
      </c>
      <c r="J153" s="15"/>
      <c r="K153" s="15"/>
      <c r="L153" s="15">
        <f>J153+K153</f>
        <v>0</v>
      </c>
      <c r="M153" s="16">
        <f>I153+L153</f>
        <v>13256</v>
      </c>
      <c r="N153" s="6"/>
    </row>
    <row r="154" spans="1:14" s="89" customFormat="1" ht="10.5" customHeight="1">
      <c r="A154" s="84"/>
      <c r="B154" s="18" t="s">
        <v>125</v>
      </c>
      <c r="C154" s="18"/>
      <c r="D154" s="18"/>
      <c r="E154" s="18"/>
      <c r="F154" s="18"/>
      <c r="G154" s="18"/>
      <c r="H154" s="18"/>
      <c r="I154" s="18">
        <f>SUM(C154:H154)</f>
        <v>0</v>
      </c>
      <c r="J154" s="18"/>
      <c r="K154" s="18"/>
      <c r="L154" s="18">
        <f>J154+K154</f>
        <v>0</v>
      </c>
      <c r="M154" s="20">
        <f>I154+L154</f>
        <v>0</v>
      </c>
      <c r="N154" s="6"/>
    </row>
    <row r="155" spans="1:14" s="89" customFormat="1" ht="10.5" customHeight="1" thickBot="1">
      <c r="A155" s="91"/>
      <c r="B155" s="23" t="s">
        <v>171</v>
      </c>
      <c r="C155" s="23">
        <f>SUM(C153:C154)</f>
        <v>7073</v>
      </c>
      <c r="D155" s="23">
        <f aca="true" t="shared" si="66" ref="D155:M155">SUM(D153:D154)</f>
        <v>2316</v>
      </c>
      <c r="E155" s="23">
        <f t="shared" si="66"/>
        <v>3867</v>
      </c>
      <c r="F155" s="23">
        <f t="shared" si="66"/>
        <v>0</v>
      </c>
      <c r="G155" s="23">
        <f t="shared" si="66"/>
        <v>0</v>
      </c>
      <c r="H155" s="23">
        <f t="shared" si="66"/>
        <v>0</v>
      </c>
      <c r="I155" s="23">
        <f t="shared" si="66"/>
        <v>13256</v>
      </c>
      <c r="J155" s="23">
        <f t="shared" si="66"/>
        <v>0</v>
      </c>
      <c r="K155" s="23">
        <f t="shared" si="66"/>
        <v>0</v>
      </c>
      <c r="L155" s="23">
        <f t="shared" si="66"/>
        <v>0</v>
      </c>
      <c r="M155" s="24">
        <f t="shared" si="66"/>
        <v>13256</v>
      </c>
      <c r="N155" s="6"/>
    </row>
    <row r="156" spans="1:14" s="92" customFormat="1" ht="12.75">
      <c r="A156" s="147">
        <v>6</v>
      </c>
      <c r="B156" s="148" t="s">
        <v>152</v>
      </c>
      <c r="C156" s="148">
        <f aca="true" t="shared" si="67" ref="C156:M156">SUM(C152:C153)</f>
        <v>22034</v>
      </c>
      <c r="D156" s="148">
        <f t="shared" si="67"/>
        <v>7099</v>
      </c>
      <c r="E156" s="148">
        <f t="shared" si="67"/>
        <v>22271</v>
      </c>
      <c r="F156" s="148">
        <f t="shared" si="67"/>
        <v>0</v>
      </c>
      <c r="G156" s="148">
        <f t="shared" si="67"/>
        <v>0</v>
      </c>
      <c r="H156" s="148">
        <f t="shared" si="67"/>
        <v>0</v>
      </c>
      <c r="I156" s="148">
        <f t="shared" si="67"/>
        <v>51404</v>
      </c>
      <c r="J156" s="148">
        <f t="shared" si="67"/>
        <v>0</v>
      </c>
      <c r="K156" s="148">
        <f t="shared" si="67"/>
        <v>276</v>
      </c>
      <c r="L156" s="148">
        <f t="shared" si="67"/>
        <v>276</v>
      </c>
      <c r="M156" s="149">
        <f t="shared" si="67"/>
        <v>51680</v>
      </c>
      <c r="N156" s="8"/>
    </row>
    <row r="157" spans="1:14" s="92" customFormat="1" ht="12.75">
      <c r="A157" s="137"/>
      <c r="B157" s="30" t="s">
        <v>125</v>
      </c>
      <c r="C157" s="30">
        <f>C154</f>
        <v>0</v>
      </c>
      <c r="D157" s="30">
        <f aca="true" t="shared" si="68" ref="D157:M157">D154</f>
        <v>0</v>
      </c>
      <c r="E157" s="30">
        <f t="shared" si="68"/>
        <v>0</v>
      </c>
      <c r="F157" s="30">
        <f t="shared" si="68"/>
        <v>0</v>
      </c>
      <c r="G157" s="30">
        <f t="shared" si="68"/>
        <v>0</v>
      </c>
      <c r="H157" s="30">
        <f t="shared" si="68"/>
        <v>0</v>
      </c>
      <c r="I157" s="30">
        <f t="shared" si="68"/>
        <v>0</v>
      </c>
      <c r="J157" s="30">
        <f t="shared" si="68"/>
        <v>0</v>
      </c>
      <c r="K157" s="30">
        <f t="shared" si="68"/>
        <v>0</v>
      </c>
      <c r="L157" s="30">
        <f t="shared" si="68"/>
        <v>0</v>
      </c>
      <c r="M157" s="31">
        <f t="shared" si="68"/>
        <v>0</v>
      </c>
      <c r="N157" s="8"/>
    </row>
    <row r="158" spans="1:14" s="92" customFormat="1" ht="13.5" thickBot="1">
      <c r="A158" s="138"/>
      <c r="B158" s="32" t="s">
        <v>172</v>
      </c>
      <c r="C158" s="32">
        <f>SUM(C156:C157)</f>
        <v>22034</v>
      </c>
      <c r="D158" s="32">
        <f aca="true" t="shared" si="69" ref="D158:M158">SUM(D156:D157)</f>
        <v>7099</v>
      </c>
      <c r="E158" s="32">
        <f t="shared" si="69"/>
        <v>22271</v>
      </c>
      <c r="F158" s="32">
        <f t="shared" si="69"/>
        <v>0</v>
      </c>
      <c r="G158" s="32">
        <f t="shared" si="69"/>
        <v>0</v>
      </c>
      <c r="H158" s="32">
        <f t="shared" si="69"/>
        <v>0</v>
      </c>
      <c r="I158" s="32">
        <f t="shared" si="69"/>
        <v>51404</v>
      </c>
      <c r="J158" s="32">
        <f t="shared" si="69"/>
        <v>0</v>
      </c>
      <c r="K158" s="32">
        <f t="shared" si="69"/>
        <v>276</v>
      </c>
      <c r="L158" s="32">
        <f t="shared" si="69"/>
        <v>276</v>
      </c>
      <c r="M158" s="33">
        <f t="shared" si="69"/>
        <v>51680</v>
      </c>
      <c r="N158" s="8"/>
    </row>
    <row r="159" spans="1:14" s="115" customFormat="1" ht="12.75">
      <c r="A159" s="144"/>
      <c r="B159" s="145" t="s">
        <v>107</v>
      </c>
      <c r="C159" s="145">
        <f aca="true" t="shared" si="70" ref="C159:K159">C149+C156</f>
        <v>272894</v>
      </c>
      <c r="D159" s="145">
        <f t="shared" si="70"/>
        <v>86322</v>
      </c>
      <c r="E159" s="145">
        <f t="shared" si="70"/>
        <v>154327</v>
      </c>
      <c r="F159" s="145">
        <f t="shared" si="70"/>
        <v>16506</v>
      </c>
      <c r="G159" s="145">
        <f t="shared" si="70"/>
        <v>5010</v>
      </c>
      <c r="H159" s="145">
        <f t="shared" si="70"/>
        <v>2705</v>
      </c>
      <c r="I159" s="145">
        <f t="shared" si="70"/>
        <v>537764</v>
      </c>
      <c r="J159" s="145">
        <f t="shared" si="70"/>
        <v>25333</v>
      </c>
      <c r="K159" s="145">
        <f t="shared" si="70"/>
        <v>27718</v>
      </c>
      <c r="L159" s="145">
        <f>J159+K159</f>
        <v>53051</v>
      </c>
      <c r="M159" s="146">
        <f>I159+L159</f>
        <v>590815</v>
      </c>
      <c r="N159" s="10"/>
    </row>
    <row r="160" spans="1:14" s="89" customFormat="1" ht="12.75">
      <c r="A160" s="123"/>
      <c r="B160" s="63" t="s">
        <v>125</v>
      </c>
      <c r="C160" s="63">
        <f>C150+C157</f>
        <v>0</v>
      </c>
      <c r="D160" s="63">
        <f aca="true" t="shared" si="71" ref="D160:M160">D150+D157</f>
        <v>0</v>
      </c>
      <c r="E160" s="63">
        <f t="shared" si="71"/>
        <v>0</v>
      </c>
      <c r="F160" s="63">
        <f t="shared" si="71"/>
        <v>0</v>
      </c>
      <c r="G160" s="63">
        <f t="shared" si="71"/>
        <v>0</v>
      </c>
      <c r="H160" s="63">
        <f t="shared" si="71"/>
        <v>0</v>
      </c>
      <c r="I160" s="63">
        <f t="shared" si="71"/>
        <v>0</v>
      </c>
      <c r="J160" s="63">
        <f t="shared" si="71"/>
        <v>0</v>
      </c>
      <c r="K160" s="63">
        <f t="shared" si="71"/>
        <v>0</v>
      </c>
      <c r="L160" s="63">
        <f t="shared" si="71"/>
        <v>0</v>
      </c>
      <c r="M160" s="71">
        <f t="shared" si="71"/>
        <v>0</v>
      </c>
      <c r="N160" s="7"/>
    </row>
    <row r="161" spans="1:13" s="89" customFormat="1" ht="13.5" thickBot="1">
      <c r="A161" s="124"/>
      <c r="B161" s="64" t="s">
        <v>159</v>
      </c>
      <c r="C161" s="64">
        <f>SUM(C159:C160)</f>
        <v>272894</v>
      </c>
      <c r="D161" s="64">
        <f aca="true" t="shared" si="72" ref="D161:M161">SUM(D159:D160)</f>
        <v>86322</v>
      </c>
      <c r="E161" s="64">
        <f t="shared" si="72"/>
        <v>154327</v>
      </c>
      <c r="F161" s="64">
        <f t="shared" si="72"/>
        <v>16506</v>
      </c>
      <c r="G161" s="64">
        <f t="shared" si="72"/>
        <v>5010</v>
      </c>
      <c r="H161" s="64">
        <f t="shared" si="72"/>
        <v>2705</v>
      </c>
      <c r="I161" s="64">
        <f t="shared" si="72"/>
        <v>537764</v>
      </c>
      <c r="J161" s="64">
        <f t="shared" si="72"/>
        <v>25333</v>
      </c>
      <c r="K161" s="64">
        <f t="shared" si="72"/>
        <v>27718</v>
      </c>
      <c r="L161" s="64">
        <f t="shared" si="72"/>
        <v>53051</v>
      </c>
      <c r="M161" s="65">
        <f t="shared" si="72"/>
        <v>590815</v>
      </c>
    </row>
    <row r="162" spans="1:13" s="89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 s="89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 s="89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1:13" s="89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1:13" s="89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13" s="89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 s="89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  <row r="169" spans="1:13" s="89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</row>
    <row r="170" spans="1:13" s="89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</row>
    <row r="171" spans="1:13" s="89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</row>
    <row r="172" spans="1:13" s="89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</row>
    <row r="173" spans="1:13" s="89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1:13" s="89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1:13" s="89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</row>
    <row r="176" spans="1:13" s="89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</row>
    <row r="177" spans="1:13" s="89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</row>
    <row r="178" spans="1:13" s="89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</row>
    <row r="179" spans="1:13" s="89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</row>
    <row r="180" spans="1:13" s="89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</row>
    <row r="181" spans="1:13" s="89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</row>
    <row r="182" spans="1:13" s="89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</row>
    <row r="183" spans="1:13" s="89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</row>
    <row r="184" spans="1:13" s="89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</row>
    <row r="185" spans="1:13" s="89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</row>
    <row r="186" spans="1:13" s="89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</row>
    <row r="187" spans="1:13" s="89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1:13" s="89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1:13" s="89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1:13" s="89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</row>
    <row r="191" spans="1:13" s="89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</row>
    <row r="192" spans="1:13" s="89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</row>
    <row r="193" spans="1:13" s="89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</row>
    <row r="194" spans="1:13" s="89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1:13" s="89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</row>
    <row r="196" spans="1:13" s="89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spans="1:13" s="89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</row>
    <row r="198" spans="1:13" s="89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</row>
    <row r="199" spans="1:13" s="89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</row>
    <row r="200" spans="1:13" s="89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</row>
    <row r="201" spans="1:13" s="89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</row>
    <row r="202" spans="1:13" s="89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</row>
    <row r="203" spans="1:13" s="89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</row>
    <row r="204" spans="1:13" s="89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</row>
    <row r="205" spans="1:13" s="89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</row>
    <row r="206" spans="1:13" s="89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</row>
    <row r="207" spans="1:13" s="89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</row>
    <row r="208" spans="1:13" s="89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</row>
    <row r="209" spans="1:13" s="89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</row>
    <row r="210" spans="1:13" s="89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</row>
    <row r="211" spans="1:13" s="89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</row>
    <row r="212" spans="1:13" s="89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</row>
    <row r="213" spans="1:13" s="89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</row>
    <row r="214" spans="1:13" s="89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</row>
    <row r="215" spans="1:13" s="89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</row>
    <row r="216" spans="1:13" s="89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</row>
    <row r="217" spans="1:13" s="89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</row>
    <row r="218" spans="1:13" s="89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</row>
    <row r="219" spans="1:13" s="89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s="89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</row>
    <row r="221" spans="1:13" s="89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</row>
    <row r="222" spans="1:13" s="89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</row>
    <row r="223" spans="1:13" s="89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</row>
    <row r="224" spans="1:13" s="89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</row>
    <row r="225" spans="1:13" s="89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</row>
    <row r="226" spans="1:13" s="89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</row>
    <row r="227" spans="1:13" s="89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</row>
    <row r="228" spans="1:13" s="89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</row>
    <row r="229" spans="1:13" s="89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</row>
    <row r="230" spans="1:13" s="89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</row>
    <row r="231" spans="1:13" s="89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</row>
    <row r="232" spans="1:13" s="89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</row>
    <row r="233" spans="1:13" s="89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</row>
    <row r="234" spans="1:13" s="89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</row>
    <row r="235" spans="1:13" s="89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</row>
    <row r="236" spans="1:13" s="89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</row>
    <row r="237" spans="1:13" s="89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</row>
    <row r="238" spans="1:13" s="89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</row>
    <row r="239" spans="1:13" s="89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</row>
    <row r="240" spans="1:13" s="89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</row>
    <row r="241" spans="1:13" s="89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</row>
    <row r="242" spans="1:13" s="89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</row>
    <row r="243" spans="1:13" s="89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</row>
    <row r="244" spans="1:13" s="89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</row>
    <row r="245" spans="1:13" s="89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</row>
    <row r="246" spans="1:13" s="89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</row>
    <row r="247" spans="1:13" s="89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</row>
    <row r="248" spans="1:13" s="89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</row>
    <row r="249" spans="1:13" s="89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</row>
    <row r="250" spans="1:13" s="89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</row>
    <row r="251" spans="1:13" s="89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</row>
    <row r="252" spans="1:13" s="89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</row>
    <row r="253" spans="1:13" s="89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</row>
    <row r="254" spans="1:13" s="89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</row>
    <row r="255" spans="1:13" s="89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</row>
    <row r="256" spans="1:13" s="89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</row>
    <row r="257" spans="1:13" s="89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</row>
    <row r="258" spans="1:13" s="89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</row>
    <row r="259" spans="1:13" s="89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</row>
    <row r="260" spans="1:13" s="89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</row>
    <row r="261" spans="1:13" s="89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</row>
    <row r="262" spans="1:13" s="89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</row>
    <row r="263" spans="1:13" s="89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</row>
    <row r="264" spans="1:13" s="89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</row>
    <row r="265" spans="1:13" s="89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</row>
    <row r="266" spans="1:13" s="89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</row>
    <row r="267" spans="1:13" s="89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</row>
    <row r="268" spans="1:13" s="89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</row>
    <row r="269" spans="1:13" s="89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</row>
    <row r="270" spans="1:13" s="89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</row>
    <row r="271" spans="1:13" s="89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</row>
    <row r="272" spans="1:13" s="89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</row>
    <row r="273" spans="1:13" s="89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</row>
    <row r="274" spans="1:13" s="89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1:13" s="89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1:13" s="89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</row>
    <row r="277" spans="1:13" s="89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</row>
    <row r="278" spans="1:13" s="89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</row>
    <row r="279" spans="1:13" s="89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</row>
    <row r="280" spans="1:13" s="89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</row>
    <row r="281" spans="1:13" s="89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</row>
    <row r="282" spans="1:13" s="89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</row>
    <row r="283" spans="1:13" s="89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</row>
    <row r="284" spans="1:13" s="89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</row>
    <row r="285" spans="1:13" s="89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</row>
    <row r="286" spans="1:13" s="89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</row>
    <row r="287" spans="1:13" s="89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</row>
    <row r="288" spans="1:13" s="89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</row>
    <row r="289" spans="1:13" s="89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</row>
    <row r="290" spans="1:13" s="89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</row>
    <row r="291" spans="1:13" s="89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</row>
    <row r="292" spans="1:13" s="89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</row>
    <row r="293" spans="1:13" s="89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</row>
    <row r="294" spans="1:13" s="89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</row>
    <row r="295" spans="1:13" s="89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</row>
    <row r="296" spans="1:13" s="89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</row>
    <row r="297" spans="1:13" s="89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</row>
    <row r="298" spans="1:13" s="89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</row>
    <row r="299" spans="1:13" s="89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</row>
    <row r="300" spans="1:13" s="89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</row>
    <row r="301" spans="1:13" s="89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</row>
    <row r="302" spans="1:13" s="89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</row>
    <row r="303" spans="1:13" s="89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</row>
    <row r="304" spans="1:13" s="89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</row>
    <row r="305" spans="1:13" s="89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</row>
    <row r="306" spans="1:13" s="89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</row>
    <row r="307" spans="1:13" s="89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</row>
    <row r="308" spans="1:13" s="89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</row>
    <row r="309" spans="1:13" s="89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</row>
    <row r="310" spans="1:13" s="89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</row>
    <row r="311" spans="1:13" s="89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</row>
    <row r="312" spans="1:13" s="89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</row>
    <row r="313" spans="1:13" s="89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</row>
    <row r="314" spans="1:13" s="89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</row>
    <row r="315" spans="1:13" s="89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</row>
    <row r="316" spans="1:13" s="89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</row>
    <row r="317" spans="1:13" s="89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</row>
    <row r="318" spans="1:13" s="89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</row>
    <row r="319" spans="1:13" s="89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</row>
    <row r="320" spans="1:13" s="89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</row>
    <row r="321" spans="1:13" s="89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</row>
    <row r="322" spans="1:13" s="89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</row>
    <row r="323" spans="1:13" s="89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</row>
    <row r="324" spans="1:13" s="89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</row>
    <row r="325" spans="1:13" s="89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</row>
    <row r="326" spans="1:13" s="89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</row>
    <row r="327" spans="1:13" s="89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</row>
    <row r="328" spans="1:13" s="89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</row>
    <row r="329" spans="1:13" s="89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</row>
    <row r="330" spans="1:13" s="89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</row>
    <row r="331" spans="1:13" s="89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</row>
    <row r="332" spans="1:13" s="89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</row>
    <row r="333" spans="1:13" s="89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</row>
    <row r="334" spans="1:13" s="89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</row>
    <row r="335" spans="1:13" s="89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</row>
    <row r="336" spans="1:13" s="89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</row>
    <row r="337" spans="1:13" s="89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</row>
    <row r="338" spans="1:13" s="89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</row>
    <row r="339" spans="1:13" s="89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</row>
    <row r="340" spans="1:13" s="89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</row>
    <row r="341" spans="1:13" s="89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</row>
    <row r="342" spans="1:13" s="89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</row>
    <row r="343" spans="1:13" s="89" customFormat="1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</row>
    <row r="344" spans="1:13" s="89" customFormat="1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</row>
    <row r="345" spans="1:13" s="89" customFormat="1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</row>
    <row r="346" spans="1:13" s="89" customFormat="1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</row>
    <row r="347" spans="1:13" s="89" customFormat="1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</row>
    <row r="348" spans="1:13" s="89" customFormat="1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</row>
    <row r="349" spans="1:13" s="89" customFormat="1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</row>
    <row r="350" spans="1:13" s="89" customFormat="1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</row>
    <row r="351" spans="1:13" s="89" customFormat="1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</row>
    <row r="352" spans="1:13" s="89" customFormat="1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</row>
    <row r="353" spans="1:13" s="89" customFormat="1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</row>
    <row r="354" spans="1:13" s="89" customFormat="1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</row>
    <row r="355" spans="1:13" s="89" customFormat="1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</row>
    <row r="356" spans="1:13" s="89" customFormat="1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</row>
    <row r="357" spans="1:13" s="89" customFormat="1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</row>
    <row r="358" spans="1:13" s="89" customFormat="1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</row>
    <row r="359" spans="1:13" s="89" customFormat="1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</row>
    <row r="360" spans="1:13" s="89" customFormat="1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</row>
    <row r="361" spans="1:13" s="89" customFormat="1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</row>
    <row r="362" spans="1:13" s="89" customFormat="1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</row>
    <row r="363" spans="1:13" s="89" customFormat="1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</row>
    <row r="364" spans="1:13" s="89" customFormat="1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</row>
    <row r="365" spans="1:13" s="89" customFormat="1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</row>
    <row r="366" spans="1:13" s="89" customFormat="1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</row>
    <row r="367" spans="1:13" s="89" customFormat="1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</row>
    <row r="368" spans="1:13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</row>
    <row r="405" spans="1:13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</row>
    <row r="406" spans="1:13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</row>
    <row r="407" spans="1:13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</row>
    <row r="408" spans="1:13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</row>
    <row r="409" spans="1:13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</row>
    <row r="410" spans="1:13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</row>
    <row r="411" spans="1:13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</row>
    <row r="412" spans="1:13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</row>
    <row r="413" spans="1:13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</row>
    <row r="414" spans="1:13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</row>
    <row r="415" spans="1:13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</row>
    <row r="416" spans="1:13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</row>
    <row r="417" spans="1:13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</row>
    <row r="418" spans="1:13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</row>
    <row r="419" spans="1:13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</row>
    <row r="420" spans="1:13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</row>
    <row r="421" spans="1:13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</row>
    <row r="422" spans="1:13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3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</row>
    <row r="424" spans="1:13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</row>
    <row r="425" spans="1:13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</row>
    <row r="426" spans="1:13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</row>
    <row r="427" spans="1:13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</row>
    <row r="428" spans="1:13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</row>
    <row r="429" spans="1:13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</row>
    <row r="430" spans="1:13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</row>
    <row r="432" spans="1:13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</row>
    <row r="433" spans="1:13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</row>
    <row r="434" spans="1:13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</row>
    <row r="435" spans="1:13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</row>
    <row r="442" spans="1:13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</row>
    <row r="443" spans="1:13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</row>
    <row r="444" spans="1:13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</row>
    <row r="445" spans="1:13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</row>
    <row r="446" spans="1:13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</row>
    <row r="447" spans="1:13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</row>
    <row r="448" spans="1:13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</row>
    <row r="449" spans="1:13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</row>
    <row r="450" spans="1:13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</row>
    <row r="451" spans="1:13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</row>
    <row r="452" spans="1:13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3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</row>
    <row r="454" spans="1:13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</row>
    <row r="455" spans="1:13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</row>
    <row r="456" spans="1:13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</row>
    <row r="457" spans="1:13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</row>
    <row r="458" spans="1:13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</row>
    <row r="459" spans="1:13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</row>
    <row r="460" spans="1:13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</row>
    <row r="461" spans="1:13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</row>
    <row r="462" spans="1:13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</row>
    <row r="463" spans="1:13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</row>
    <row r="464" spans="1:13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</row>
    <row r="465" spans="1:13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</row>
    <row r="467" spans="1:13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</row>
    <row r="468" spans="1:13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</row>
    <row r="469" spans="1:13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</row>
    <row r="470" spans="1:13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</row>
    <row r="471" spans="1:13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13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</row>
    <row r="473" spans="1:13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</row>
    <row r="474" spans="1:13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</row>
    <row r="475" spans="1:13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</row>
    <row r="476" spans="1:13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</row>
    <row r="477" spans="1:13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</row>
    <row r="478" spans="1:13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</row>
    <row r="479" spans="1:13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</row>
    <row r="480" spans="1:13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</row>
    <row r="481" spans="1:13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</row>
    <row r="482" spans="1:13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3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</row>
    <row r="484" spans="1:13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</row>
    <row r="485" spans="1:13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</row>
    <row r="486" spans="1:13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</row>
    <row r="487" spans="1:13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</row>
    <row r="488" spans="1:13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</row>
    <row r="489" spans="1:13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</row>
    <row r="490" spans="1:13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</row>
    <row r="491" spans="1:13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</row>
    <row r="492" spans="1:13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</row>
    <row r="493" spans="1:13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</row>
    <row r="494" spans="1:13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</row>
    <row r="495" spans="1:13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</row>
    <row r="496" spans="1:13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</row>
    <row r="497" spans="1:13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</row>
    <row r="498" spans="1:13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</row>
    <row r="499" spans="1:13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</row>
    <row r="500" spans="1:13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</row>
    <row r="502" spans="1:13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</row>
    <row r="503" spans="1:13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</row>
    <row r="504" spans="1:13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</row>
    <row r="505" spans="1:13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</row>
    <row r="506" spans="1:13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</row>
    <row r="507" spans="1:13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</row>
    <row r="508" spans="1:13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</row>
    <row r="509" spans="1:13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</row>
    <row r="510" spans="1:13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</row>
    <row r="511" spans="1:13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</row>
    <row r="512" spans="1:13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3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</row>
    <row r="514" spans="1:13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</row>
    <row r="515" spans="1:13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</row>
    <row r="516" spans="1:13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</row>
    <row r="517" spans="1:13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</row>
    <row r="518" spans="1:13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</row>
    <row r="519" spans="1:13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</row>
    <row r="520" spans="1:13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</row>
    <row r="521" spans="1:13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</row>
    <row r="522" spans="1:13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</row>
    <row r="523" spans="1:13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</row>
    <row r="524" spans="1:13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</row>
    <row r="525" spans="1:13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</row>
    <row r="526" spans="1:13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</row>
    <row r="527" spans="1:13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</row>
    <row r="528" spans="1:13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</row>
    <row r="529" spans="1:13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</row>
    <row r="530" spans="1:13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</row>
    <row r="531" spans="1:13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</row>
    <row r="532" spans="1:13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</row>
    <row r="533" spans="1:13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</row>
    <row r="534" spans="1:13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</row>
    <row r="535" spans="1:13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</row>
    <row r="537" spans="1:13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</row>
    <row r="538" spans="1:13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</row>
    <row r="539" spans="1:13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</row>
    <row r="540" spans="1:13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</row>
    <row r="542" spans="1:13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3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</row>
    <row r="544" spans="1:13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</row>
    <row r="545" spans="1:13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</row>
    <row r="546" spans="1:13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</row>
    <row r="547" spans="1:13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</row>
    <row r="548" spans="1:1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</row>
    <row r="549" spans="1:1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</row>
    <row r="550" spans="1:1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</row>
    <row r="551" spans="1:1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</row>
    <row r="552" spans="1:1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</row>
    <row r="553" spans="1:1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</row>
    <row r="554" spans="1:1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</row>
    <row r="555" spans="1:1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</row>
    <row r="556" spans="1:1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</row>
    <row r="557" spans="1:1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</row>
    <row r="558" spans="1:1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</row>
    <row r="559" spans="1:1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</row>
    <row r="560" spans="1:1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</row>
    <row r="561" spans="1:1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</row>
    <row r="562" spans="1:1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</row>
    <row r="563" spans="1:1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</row>
    <row r="564" spans="1:1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</row>
    <row r="565" spans="1:1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</row>
    <row r="566" spans="1:1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</row>
    <row r="567" spans="1:1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</row>
    <row r="568" spans="1:1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</row>
    <row r="569" spans="1:1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</row>
    <row r="570" spans="1:1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</row>
    <row r="572" spans="1:13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3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</row>
    <row r="574" spans="1:13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</row>
    <row r="575" spans="1:13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</row>
    <row r="576" spans="1:13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</row>
    <row r="577" spans="1:13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</row>
    <row r="578" spans="1:13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</row>
    <row r="579" spans="1:13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</row>
    <row r="580" spans="1:13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</row>
    <row r="581" spans="1:13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</row>
    <row r="582" spans="1:13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</row>
    <row r="642" spans="1:13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</row>
    <row r="643" spans="1:13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</row>
    <row r="644" spans="1:13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</row>
    <row r="645" spans="1:13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</row>
    <row r="646" spans="1:13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</row>
    <row r="647" spans="1:13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</row>
    <row r="648" spans="1:13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</row>
    <row r="649" spans="1:13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</row>
    <row r="650" spans="1:13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</row>
    <row r="651" spans="1:13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</row>
    <row r="652" spans="1:13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</row>
    <row r="653" spans="1:13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</row>
    <row r="654" spans="1:13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</row>
    <row r="655" spans="1:13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</row>
    <row r="656" spans="1:13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</row>
    <row r="657" spans="1:13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</row>
    <row r="659" spans="1:13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</row>
    <row r="660" spans="1:13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</row>
    <row r="661" spans="1:13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</row>
    <row r="662" spans="1:13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3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</row>
    <row r="664" spans="1:13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</row>
    <row r="665" spans="1:13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</row>
    <row r="666" spans="1:13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</row>
    <row r="667" spans="1:13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</row>
    <row r="668" spans="1:13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</row>
    <row r="669" spans="1:13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</row>
    <row r="670" spans="1:13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</row>
    <row r="671" spans="1:13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</row>
    <row r="672" spans="1:13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</row>
    <row r="673" spans="1:13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</row>
    <row r="674" spans="1:13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</row>
    <row r="675" spans="1:13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</row>
    <row r="676" spans="1:13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</row>
    <row r="677" spans="1:13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</row>
    <row r="678" spans="1:13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</row>
    <row r="679" spans="1:13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</row>
    <row r="680" spans="1:13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</row>
    <row r="681" spans="1:13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</row>
    <row r="682" spans="1:13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</row>
    <row r="683" spans="1:13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</row>
    <row r="684" spans="1:13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</row>
    <row r="685" spans="1:13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</row>
    <row r="686" spans="1:13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</row>
    <row r="687" spans="1:13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</row>
    <row r="688" spans="1:13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</row>
    <row r="689" spans="1:13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</row>
    <row r="690" spans="1:13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</row>
    <row r="691" spans="1:13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</row>
    <row r="692" spans="1:13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3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</row>
    <row r="694" spans="1:13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</row>
    <row r="695" spans="1:13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</row>
    <row r="696" spans="1:13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</row>
    <row r="697" spans="1:13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</row>
    <row r="698" spans="1:13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</row>
    <row r="699" spans="1:13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</row>
    <row r="701" spans="1:13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</row>
    <row r="702" spans="1:13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</row>
    <row r="703" spans="1:13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</row>
    <row r="704" spans="1:13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</row>
    <row r="705" spans="1:13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</row>
    <row r="706" spans="1:13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</row>
    <row r="707" spans="1:13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</row>
    <row r="708" spans="1:13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</row>
    <row r="710" spans="1:13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</row>
    <row r="712" spans="1:13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</row>
    <row r="713" spans="1:13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</row>
    <row r="714" spans="1:13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</row>
    <row r="715" spans="1:13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</row>
    <row r="716" spans="1:13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</row>
    <row r="717" spans="1:13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</row>
    <row r="718" spans="1:13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</row>
    <row r="719" spans="1:13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</row>
    <row r="720" spans="1:13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</row>
    <row r="721" spans="1:13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</row>
    <row r="722" spans="1:13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3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</row>
    <row r="724" spans="1:13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</row>
    <row r="725" spans="1:13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</row>
    <row r="726" spans="1:13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</row>
    <row r="727" spans="1:13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</row>
    <row r="728" spans="1:13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</row>
    <row r="729" spans="1:13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</row>
    <row r="730" spans="1:13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</row>
    <row r="731" spans="1:13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</row>
    <row r="732" spans="1:13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</row>
    <row r="733" spans="1:13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</row>
    <row r="734" spans="1:13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</row>
    <row r="735" spans="1:13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</row>
    <row r="736" spans="1:13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</row>
    <row r="737" spans="1:13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</row>
    <row r="738" spans="1:13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</row>
    <row r="739" spans="1:13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</row>
    <row r="740" spans="1:13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</row>
    <row r="741" spans="1:13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</row>
    <row r="742" spans="1:13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</row>
    <row r="743" spans="1:13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</row>
    <row r="744" spans="1:13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</row>
    <row r="745" spans="1:13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</row>
    <row r="747" spans="1:13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</row>
    <row r="748" spans="1:13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</row>
    <row r="749" spans="1:13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</row>
    <row r="750" spans="1:13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</row>
    <row r="751" spans="1:13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</row>
    <row r="752" spans="1:13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3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</row>
    <row r="754" spans="1:13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</row>
    <row r="755" spans="1:13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</row>
    <row r="756" spans="1:13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</row>
    <row r="757" spans="1:13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</row>
    <row r="758" spans="1:13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</row>
    <row r="760" spans="1:13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</row>
    <row r="761" spans="1:13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</row>
    <row r="762" spans="1:13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</row>
    <row r="763" spans="1:13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</row>
    <row r="764" spans="1:13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</row>
    <row r="765" spans="1:13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</row>
    <row r="766" spans="1:13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</row>
    <row r="767" spans="1:13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</row>
    <row r="768" spans="1:13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</row>
    <row r="769" spans="1:13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</row>
    <row r="770" spans="1:13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</row>
    <row r="771" spans="1:13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</row>
    <row r="772" spans="1:13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</row>
    <row r="773" spans="1:13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</row>
    <row r="774" spans="1:13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</row>
    <row r="775" spans="1:13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</row>
    <row r="776" spans="1:13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</row>
    <row r="777" spans="1:13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</row>
    <row r="778" spans="1:13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  <row r="779" spans="1:13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</row>
    <row r="780" spans="1:13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</row>
    <row r="781" spans="1:13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</row>
    <row r="782" spans="1:13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3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</row>
    <row r="784" spans="1:13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</row>
    <row r="785" spans="1:13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</row>
    <row r="786" spans="1:13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</row>
    <row r="787" spans="1:13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</row>
    <row r="788" spans="1:13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</row>
    <row r="789" spans="1:13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</row>
    <row r="790" spans="1:13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</row>
    <row r="791" spans="1:13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</row>
    <row r="792" spans="1:13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</row>
    <row r="793" spans="1:13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</row>
    <row r="795" spans="1:13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</row>
    <row r="796" spans="1:13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</row>
    <row r="797" spans="1:13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</row>
    <row r="798" spans="1:13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</row>
    <row r="799" spans="1:13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</row>
    <row r="800" spans="1:13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</row>
    <row r="801" spans="1:13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</row>
    <row r="802" spans="1:13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</row>
    <row r="803" spans="1:13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</row>
    <row r="804" spans="1:13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</row>
    <row r="805" spans="1:13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</row>
    <row r="806" spans="1:13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</row>
    <row r="807" spans="1:13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</row>
    <row r="808" spans="1:13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</row>
    <row r="809" spans="1:13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</row>
    <row r="810" spans="1:13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</row>
    <row r="811" spans="1:13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</row>
    <row r="812" spans="1:13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3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</row>
    <row r="814" spans="1:13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</row>
    <row r="815" spans="1:13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</row>
    <row r="816" spans="1:13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</row>
    <row r="817" spans="1:13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</row>
    <row r="818" spans="1:13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</row>
    <row r="819" spans="1:13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</row>
    <row r="820" spans="1:13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</row>
    <row r="821" spans="1:13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</row>
    <row r="822" spans="1:13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</row>
    <row r="823" spans="1:13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</row>
    <row r="824" spans="1:13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</row>
    <row r="825" spans="1:13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</row>
    <row r="826" spans="1:13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</row>
    <row r="827" spans="1:13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</row>
    <row r="828" spans="1:13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</row>
    <row r="829" spans="1:13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</row>
    <row r="830" spans="1:13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</row>
    <row r="831" spans="1:13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</row>
    <row r="832" spans="1:13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</row>
    <row r="833" spans="1:13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</row>
    <row r="834" spans="1:13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</row>
    <row r="835" spans="1:13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</row>
    <row r="836" spans="1:13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</row>
    <row r="837" spans="1:13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</row>
    <row r="838" spans="1:13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</row>
    <row r="839" spans="1:13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</row>
    <row r="840" spans="1:13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</row>
    <row r="841" spans="1:13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</row>
    <row r="842" spans="1:13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3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</row>
    <row r="844" spans="1:13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</row>
    <row r="845" spans="1:13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</row>
    <row r="846" spans="1:13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</row>
    <row r="847" spans="1:13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</row>
    <row r="848" spans="1:13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</row>
    <row r="849" spans="1:13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</row>
    <row r="850" spans="1:13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</row>
    <row r="851" spans="1:13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</row>
    <row r="852" spans="1:13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</row>
    <row r="853" spans="1:13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</row>
    <row r="854" spans="1:13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</row>
    <row r="855" spans="1:13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</row>
    <row r="856" spans="1:13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</row>
    <row r="857" spans="1:13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</row>
    <row r="858" spans="1:13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</row>
    <row r="859" spans="1:13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</row>
    <row r="860" spans="1:13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</row>
    <row r="861" spans="1:13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</row>
    <row r="862" spans="1:13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</row>
    <row r="863" spans="1:13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</row>
    <row r="864" spans="1:13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</row>
    <row r="865" spans="1:13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</row>
    <row r="866" spans="1:13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</row>
    <row r="867" spans="1:13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</row>
    <row r="868" spans="1:13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</row>
    <row r="869" spans="1:13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</row>
    <row r="870" spans="1:13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</row>
    <row r="871" spans="1:13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</row>
    <row r="872" spans="1:13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3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</row>
    <row r="874" spans="1:13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</row>
    <row r="875" spans="1:13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</row>
    <row r="876" spans="1:13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</row>
    <row r="877" spans="1:13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</row>
    <row r="878" spans="1:13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</row>
    <row r="879" spans="1:13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</row>
    <row r="880" spans="1:13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</row>
    <row r="881" spans="1:13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</row>
    <row r="882" spans="1:13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</row>
    <row r="883" spans="1:13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</row>
    <row r="884" spans="1:13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</row>
    <row r="885" spans="1:13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</row>
    <row r="886" spans="1:13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</row>
    <row r="887" spans="1:13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</row>
    <row r="888" spans="1:13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</row>
    <row r="889" spans="1:13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</row>
    <row r="890" spans="1:13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</row>
    <row r="891" spans="1:13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</row>
    <row r="892" spans="1:13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</row>
    <row r="893" spans="1:13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</row>
    <row r="894" spans="1:13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</row>
    <row r="895" spans="1:13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</row>
    <row r="896" spans="1:13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</row>
    <row r="897" spans="1:13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</row>
    <row r="898" spans="1:13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</row>
    <row r="899" spans="1:13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</row>
    <row r="900" spans="1:13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</row>
    <row r="901" spans="1:13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</row>
    <row r="902" spans="1:13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3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</row>
    <row r="904" spans="1:13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</row>
    <row r="905" spans="1:13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</row>
    <row r="906" spans="1:13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</row>
    <row r="907" spans="1:13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</row>
    <row r="908" spans="1:13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</row>
    <row r="909" spans="1:13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</row>
    <row r="910" spans="1:13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</row>
    <row r="911" spans="1:13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</row>
    <row r="912" spans="1:13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</row>
    <row r="913" spans="1:13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</row>
    <row r="914" spans="1:13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</row>
    <row r="915" spans="1:13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</row>
    <row r="916" spans="1:13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</row>
    <row r="917" spans="1:13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</row>
    <row r="918" spans="1:13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</row>
    <row r="919" spans="1:13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</row>
    <row r="920" spans="1:13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</row>
    <row r="921" spans="1:13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</row>
    <row r="922" spans="1:13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</row>
    <row r="923" spans="1:13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</row>
    <row r="924" spans="1:13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</row>
    <row r="925" spans="1:13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</row>
    <row r="926" spans="1:13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</row>
    <row r="927" spans="1:13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</row>
    <row r="928" spans="1:13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</row>
    <row r="929" spans="1:13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</row>
    <row r="930" spans="1:13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</row>
    <row r="931" spans="1:13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</row>
    <row r="932" spans="1:13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3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</row>
    <row r="934" spans="1:13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</row>
    <row r="935" spans="1:13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</row>
    <row r="936" spans="1:13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</row>
    <row r="937" spans="1:13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</row>
    <row r="938" spans="1:13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</row>
    <row r="939" spans="1:13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</row>
    <row r="940" spans="1:13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</row>
    <row r="941" spans="1:13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</row>
    <row r="942" spans="1:13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</row>
    <row r="943" spans="1:13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</row>
    <row r="944" spans="1:13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</row>
    <row r="945" spans="1:13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</row>
    <row r="946" spans="1:13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</row>
    <row r="947" spans="1:13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</row>
    <row r="948" spans="1:13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</row>
    <row r="949" spans="1:13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</row>
    <row r="950" spans="1:13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</row>
    <row r="951" spans="1:13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</row>
    <row r="952" spans="1:13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</row>
    <row r="953" spans="1:13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</row>
    <row r="954" spans="1:13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</row>
    <row r="955" spans="1:13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</row>
    <row r="956" spans="1:13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</row>
    <row r="957" spans="1:13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</row>
    <row r="958" spans="1:13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</row>
    <row r="959" spans="1:13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</row>
    <row r="960" spans="1:13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</row>
    <row r="961" spans="1:13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</row>
    <row r="962" spans="1:13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</row>
    <row r="963" spans="1:13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</row>
    <row r="964" spans="1:13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</row>
    <row r="965" spans="1:13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</row>
    <row r="966" spans="1:13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</row>
    <row r="967" spans="1:13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</row>
    <row r="968" spans="1:13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</row>
    <row r="969" spans="1:13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</row>
    <row r="970" spans="1:13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</row>
    <row r="971" spans="1:13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</row>
    <row r="972" spans="1:13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</row>
    <row r="973" spans="1:13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</row>
    <row r="974" spans="1:13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</row>
    <row r="975" spans="1:13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</row>
    <row r="976" spans="1:13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</row>
    <row r="977" spans="1:13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</row>
    <row r="978" spans="1:13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</row>
    <row r="979" spans="1:13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</row>
    <row r="980" spans="1:13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</row>
    <row r="981" spans="1:13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</row>
    <row r="982" spans="1:13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</row>
    <row r="983" spans="1:13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</row>
    <row r="984" spans="1:13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</row>
    <row r="985" spans="1:13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</row>
    <row r="986" spans="1:13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</row>
    <row r="987" spans="1:13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</row>
    <row r="988" spans="1:13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</row>
    <row r="989" spans="1:13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</row>
    <row r="991" spans="1:13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</row>
    <row r="992" spans="1:13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</row>
    <row r="993" spans="1:13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</row>
    <row r="994" spans="1:13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</row>
    <row r="995" spans="1:13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</row>
    <row r="996" spans="1:13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</row>
    <row r="997" spans="1:13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</row>
    <row r="998" spans="1:13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</row>
    <row r="999" spans="1:13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</row>
    <row r="1000" spans="1:13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</row>
    <row r="1001" spans="1:13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</row>
    <row r="1002" spans="1:13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</row>
    <row r="1003" spans="1:13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</row>
    <row r="1004" spans="1:13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</row>
    <row r="1005" spans="1:13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</row>
    <row r="1006" spans="1:13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</row>
    <row r="1007" spans="1:13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</row>
    <row r="1008" spans="1:13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</row>
    <row r="1009" spans="1:13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</row>
    <row r="1010" spans="1:13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</row>
    <row r="1011" spans="1:13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</row>
    <row r="1012" spans="1:13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</row>
    <row r="1013" spans="1:13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</row>
    <row r="1014" spans="1:13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</row>
    <row r="1015" spans="1:13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</row>
    <row r="1016" spans="1:13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</row>
    <row r="1017" spans="1:13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</row>
    <row r="1018" spans="1:13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</row>
    <row r="1019" spans="1:13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</row>
    <row r="1020" spans="1:13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</row>
    <row r="1021" spans="1:13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</row>
    <row r="1022" spans="1:13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</row>
    <row r="1023" spans="1:13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</row>
    <row r="1024" spans="1:13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</row>
    <row r="1025" spans="1:13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</row>
    <row r="1026" spans="1:13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</row>
    <row r="1027" spans="1:13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</row>
    <row r="1028" spans="1:13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</row>
    <row r="1029" spans="1:13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</row>
    <row r="1030" spans="1:13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</row>
    <row r="1031" spans="1:13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</row>
    <row r="1032" spans="1:13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</row>
    <row r="1033" spans="1:13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</row>
    <row r="1034" spans="1:13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</row>
    <row r="1035" spans="1:13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</row>
    <row r="1036" spans="1:13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</row>
    <row r="1037" spans="1:13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</row>
    <row r="1038" spans="1:13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</row>
    <row r="1039" spans="1:13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</row>
    <row r="1040" spans="1:13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</row>
    <row r="1041" spans="1:13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</row>
    <row r="1042" spans="1:13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</row>
    <row r="1043" spans="1:13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</row>
    <row r="1044" spans="1:13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</row>
    <row r="1045" spans="1:13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</row>
    <row r="1046" spans="1:13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</row>
    <row r="1047" spans="1:13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</row>
    <row r="1048" spans="1:13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</row>
    <row r="1049" spans="1:13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</row>
    <row r="1050" spans="1:13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</row>
    <row r="1051" spans="1:13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</row>
    <row r="1052" spans="1:13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</row>
    <row r="1053" spans="1:13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</row>
    <row r="1054" spans="1:13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</row>
    <row r="1055" spans="1:13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</row>
    <row r="1056" spans="1:13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</row>
    <row r="1057" spans="1:13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</row>
    <row r="1058" spans="1:13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</row>
    <row r="1059" spans="1:13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</row>
    <row r="1060" spans="1:13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</row>
    <row r="1061" spans="1:13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</row>
    <row r="1062" spans="1:13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</row>
    <row r="1063" spans="1:13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</row>
    <row r="1064" spans="1:13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</row>
    <row r="1065" spans="1:13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</row>
    <row r="1066" spans="1:13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</row>
    <row r="1067" spans="1:13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</row>
    <row r="1068" spans="1:13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</row>
    <row r="1069" spans="1:13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</row>
    <row r="1070" spans="1:13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</row>
    <row r="1071" spans="1:13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</row>
    <row r="1072" spans="1:13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</row>
    <row r="1073" spans="1:13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</row>
    <row r="1074" spans="1:13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</row>
    <row r="1075" spans="1:13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</row>
    <row r="1076" spans="1:13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</row>
    <row r="1077" spans="1:13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</row>
    <row r="1078" spans="1:13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</row>
    <row r="1079" spans="1:13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</row>
    <row r="1080" spans="1:13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</row>
    <row r="1081" spans="1:13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</row>
    <row r="1082" spans="1:13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</row>
    <row r="1083" spans="1:13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</row>
    <row r="1084" spans="1:13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</row>
    <row r="1085" spans="1:13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</row>
    <row r="1086" spans="1:13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</row>
    <row r="1087" spans="1:13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</row>
    <row r="1088" spans="1:13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</row>
    <row r="1089" spans="1:13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</row>
    <row r="1090" spans="1:13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</row>
    <row r="1091" spans="1:13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</row>
    <row r="1092" spans="1:13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</row>
    <row r="1093" spans="1:13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</row>
    <row r="1094" spans="1:13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</row>
    <row r="1095" spans="1:13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</row>
    <row r="1096" spans="1:13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</row>
    <row r="1097" spans="1:13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</row>
    <row r="1098" spans="1:13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</row>
    <row r="1099" spans="1:13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</row>
    <row r="1100" spans="1:13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</row>
    <row r="1101" spans="1:13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</row>
    <row r="1102" spans="1:13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</row>
    <row r="1103" spans="1:13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</row>
  </sheetData>
  <mergeCells count="6">
    <mergeCell ref="C134:L134"/>
    <mergeCell ref="A1:M1"/>
    <mergeCell ref="A2:M2"/>
    <mergeCell ref="C4:L4"/>
    <mergeCell ref="C91:L91"/>
    <mergeCell ref="C47:L4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2006-06-19T10:11:12Z</cp:lastPrinted>
  <dcterms:created xsi:type="dcterms:W3CDTF">2003-02-14T09:32:56Z</dcterms:created>
  <dcterms:modified xsi:type="dcterms:W3CDTF">2005-04-19T18:00:49Z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