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720" windowHeight="7320" activeTab="0"/>
  </bookViews>
  <sheets>
    <sheet name="Munka1" sheetId="1" r:id="rId1"/>
  </sheets>
  <definedNames>
    <definedName name="_xlnm.Print_Area" localSheetId="0">'Munka1'!$A$1:$CD$137</definedName>
  </definedNames>
  <calcPr fullCalcOnLoad="1"/>
</workbook>
</file>

<file path=xl/sharedStrings.xml><?xml version="1.0" encoding="utf-8"?>
<sst xmlns="http://schemas.openxmlformats.org/spreadsheetml/2006/main" count="185" uniqueCount="129">
  <si>
    <t>Könyvtár</t>
  </si>
  <si>
    <t>Cím</t>
  </si>
  <si>
    <t>Szakfeladat</t>
  </si>
  <si>
    <t>Műk.bev.</t>
  </si>
  <si>
    <t>Helyi adó</t>
  </si>
  <si>
    <t>Áteng.adó</t>
  </si>
  <si>
    <t>Közp.tám</t>
  </si>
  <si>
    <t>Műk.átv.</t>
  </si>
  <si>
    <t>Fejl.célú b.</t>
  </si>
  <si>
    <t>Fejl.átv.</t>
  </si>
  <si>
    <t>Bev.össz.</t>
  </si>
  <si>
    <t>Iskolai int. Étkeztetés</t>
  </si>
  <si>
    <t>Munkahelyi vendéglátás</t>
  </si>
  <si>
    <t>Műk.hitel</t>
  </si>
  <si>
    <t>Fejl.közp.tám.</t>
  </si>
  <si>
    <t>1 1</t>
  </si>
  <si>
    <t xml:space="preserve"> 1 2 2</t>
  </si>
  <si>
    <t xml:space="preserve">1 2 5 </t>
  </si>
  <si>
    <t xml:space="preserve">1 2 8 </t>
  </si>
  <si>
    <t xml:space="preserve">1 2 6 </t>
  </si>
  <si>
    <t>Település vízellátás</t>
  </si>
  <si>
    <t xml:space="preserve">1 2 7 </t>
  </si>
  <si>
    <t>1 2</t>
  </si>
  <si>
    <t xml:space="preserve">1 3 3 </t>
  </si>
  <si>
    <t>1 3 4</t>
  </si>
  <si>
    <t>Szociális étkezés</t>
  </si>
  <si>
    <t xml:space="preserve">1 3 </t>
  </si>
  <si>
    <t>Szociális ellátás össz.</t>
  </si>
  <si>
    <t>Telep. Üzemelt.össz.</t>
  </si>
  <si>
    <t>Város és község rend.</t>
  </si>
  <si>
    <t>1 5 1</t>
  </si>
  <si>
    <t>1 5 2</t>
  </si>
  <si>
    <t>Saját ingatlan haszn.</t>
  </si>
  <si>
    <t>1 5 3</t>
  </si>
  <si>
    <t>Önk.intézményi ell.</t>
  </si>
  <si>
    <t xml:space="preserve">1 5 8 </t>
  </si>
  <si>
    <t>Önk.felad.nem tervezh.</t>
  </si>
  <si>
    <t>1 5</t>
  </si>
  <si>
    <t>Egyéb felad. Össz.</t>
  </si>
  <si>
    <t>Polg. Hiv. összesen</t>
  </si>
  <si>
    <t>2 3</t>
  </si>
  <si>
    <t xml:space="preserve">3 4 </t>
  </si>
  <si>
    <t>3 5</t>
  </si>
  <si>
    <t>Iskolai int. Vagyon m.</t>
  </si>
  <si>
    <t>1 2 3</t>
  </si>
  <si>
    <t>Ált. isk. ellát. Össz.</t>
  </si>
  <si>
    <t>4 1</t>
  </si>
  <si>
    <t>4 3</t>
  </si>
  <si>
    <t xml:space="preserve">4 4 </t>
  </si>
  <si>
    <t>4 5</t>
  </si>
  <si>
    <t xml:space="preserve">4 6 </t>
  </si>
  <si>
    <t xml:space="preserve">4 7 </t>
  </si>
  <si>
    <t>Eü.ellátás  össz.</t>
  </si>
  <si>
    <t>Részben önáll.gazd.</t>
  </si>
  <si>
    <t>6 2</t>
  </si>
  <si>
    <t>Művelődési központ</t>
  </si>
  <si>
    <t>Művk. és könyvt össz</t>
  </si>
  <si>
    <t>Bevételek összesen</t>
  </si>
  <si>
    <t>Települési hulladék k.</t>
  </si>
  <si>
    <t>Hivatásos önk. Tűzolt.</t>
  </si>
  <si>
    <t>Fejl.-h.itel</t>
  </si>
  <si>
    <t>1 5 9</t>
  </si>
  <si>
    <t>Finanszírozási műv. elsz.</t>
  </si>
  <si>
    <t>13 2</t>
  </si>
  <si>
    <t>3 1</t>
  </si>
  <si>
    <t>2 1</t>
  </si>
  <si>
    <t>1 7 1</t>
  </si>
  <si>
    <t>17 2</t>
  </si>
  <si>
    <t>Mód. Előirányzat</t>
  </si>
  <si>
    <t>Óvodai ellát. Össz.</t>
  </si>
  <si>
    <t>Önkorm. igazg.tev.e.ei.</t>
  </si>
  <si>
    <t xml:space="preserve">Önk. ig. tev. teljesítés </t>
  </si>
  <si>
    <t xml:space="preserve">Teljesítés </t>
  </si>
  <si>
    <t>Módosított előirányzat</t>
  </si>
  <si>
    <t>Módosított előir.</t>
  </si>
  <si>
    <t>Teljesítés</t>
  </si>
  <si>
    <t>Kisegítő mg.feladatok</t>
  </si>
  <si>
    <t>Köztemető fenntartás</t>
  </si>
  <si>
    <t>Szennyvizkezelés er.ei.</t>
  </si>
  <si>
    <t>Módosított ei.</t>
  </si>
  <si>
    <t>Szlovák Kisebbs. mód.ei.</t>
  </si>
  <si>
    <t>Ovodai ell. mód.ei..</t>
  </si>
  <si>
    <t>Mód.ei.</t>
  </si>
  <si>
    <t>Pénzm.</t>
  </si>
  <si>
    <t>Kisebbs. önk. össz.Mód .</t>
  </si>
  <si>
    <t>Önk. ig.tev. módosított</t>
  </si>
  <si>
    <t xml:space="preserve">Köztemető mód. előir. </t>
  </si>
  <si>
    <t>Munkah. vendéglát. mód.ei.</t>
  </si>
  <si>
    <t>Saját ingatlan h. mód.ei.</t>
  </si>
  <si>
    <t>Háziorv.szolg. mód.előir.</t>
  </si>
  <si>
    <t>Könyvtár mód.előir.</t>
  </si>
  <si>
    <t>Egyéb bev.</t>
  </si>
  <si>
    <t>Kisegítő mg. Módosított</t>
  </si>
  <si>
    <t>Szociális étkezés mód. Ei.</t>
  </si>
  <si>
    <t>Ált.isk. mód.ei.</t>
  </si>
  <si>
    <t>Iskolai étkezt. Mód. Előir.</t>
  </si>
  <si>
    <t>Kieg. Alapellátás mód.előir.</t>
  </si>
  <si>
    <t>Települési hulladék módei..</t>
  </si>
  <si>
    <t>12 4</t>
  </si>
  <si>
    <t>Helyi közút lét módositott</t>
  </si>
  <si>
    <t>Rendeszgyv.pénze. Eredeti</t>
  </si>
  <si>
    <t>Rendszgyv.pénze.módei.</t>
  </si>
  <si>
    <t>13 3</t>
  </si>
  <si>
    <t>Eseti pénzbszoc.ellát.eredeti</t>
  </si>
  <si>
    <t>Eseti pénzbszoc.ellát.mód ei.</t>
  </si>
  <si>
    <t>Házi szociális gondozás ei.</t>
  </si>
  <si>
    <t>Házi szociális gond.módei.</t>
  </si>
  <si>
    <t>Önk.intézményi mód ei.</t>
  </si>
  <si>
    <t>Cigány Kisebbs.ei.</t>
  </si>
  <si>
    <t>Cigány Kisebbs.módei.</t>
  </si>
  <si>
    <t>Óvodai intézm. Étkezt.ei</t>
  </si>
  <si>
    <t>Óvodai intézm. Étkezt.mód</t>
  </si>
  <si>
    <t>Iskola int. Vagyon módei</t>
  </si>
  <si>
    <t>Háziorvosi szolgálat ei.</t>
  </si>
  <si>
    <t>Eü egyéb feladatok módei.</t>
  </si>
  <si>
    <t>Eü. egyéb feladatok ei.</t>
  </si>
  <si>
    <t>Fogorvosi ellátás ei.</t>
  </si>
  <si>
    <t>Fogorvosi ellátás módei.</t>
  </si>
  <si>
    <t>Védőnői szolgálat ei</t>
  </si>
  <si>
    <t>Védőnői szolgálat módei</t>
  </si>
  <si>
    <t>Anya és gy.véd. iskola eü.ei</t>
  </si>
  <si>
    <t>Kiegészítő alap.ell.ei</t>
  </si>
  <si>
    <t>Hiatásos önk. Tűzolt</t>
  </si>
  <si>
    <t>Kisebbs. önk. össz.ei.</t>
  </si>
  <si>
    <t>Katasztrófa véd.mód ei</t>
  </si>
  <si>
    <t>Teljesités</t>
  </si>
  <si>
    <t>3 2</t>
  </si>
  <si>
    <t>Fogy. Iskolai nevelése telj.</t>
  </si>
  <si>
    <t>2. számú melléklet az   6/2006. (III.31.) költségvetési beszámoló rendelethez
Rétság Város 2005. évi  költsgévetési bevételeinek szakfeladatos  teljesítése (1000 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</si>
</sst>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4" fillId="0" borderId="19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9" xfId="0" applyFont="1" applyBorder="1" applyAlignment="1">
      <alignment horizontal="left"/>
    </xf>
    <xf numFmtId="0" fontId="7" fillId="3" borderId="25" xfId="0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7" fillId="3" borderId="29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7" fillId="3" borderId="27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30" xfId="0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8" xfId="0" applyNumberFormat="1" applyFont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3" fontId="3" fillId="0" borderId="24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3" borderId="18" xfId="0" applyNumberFormat="1" applyFont="1" applyFill="1" applyBorder="1" applyAlignment="1">
      <alignment/>
    </xf>
    <xf numFmtId="3" fontId="3" fillId="3" borderId="8" xfId="0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3" fontId="3" fillId="3" borderId="7" xfId="0" applyNumberFormat="1" applyFont="1" applyFill="1" applyBorder="1" applyAlignment="1">
      <alignment/>
    </xf>
    <xf numFmtId="3" fontId="3" fillId="3" borderId="24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32" xfId="0" applyFont="1" applyBorder="1" applyAlignment="1">
      <alignment/>
    </xf>
    <xf numFmtId="0" fontId="7" fillId="0" borderId="9" xfId="0" applyFont="1" applyBorder="1" applyAlignment="1">
      <alignment/>
    </xf>
    <xf numFmtId="0" fontId="7" fillId="3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6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23" xfId="0" applyFont="1" applyBorder="1" applyAlignment="1">
      <alignment/>
    </xf>
    <xf numFmtId="3" fontId="7" fillId="0" borderId="8" xfId="0" applyNumberFormat="1" applyFont="1" applyBorder="1" applyAlignment="1">
      <alignment/>
    </xf>
    <xf numFmtId="0" fontId="3" fillId="0" borderId="4" xfId="0" applyFont="1" applyBorder="1" applyAlignment="1">
      <alignment horizontal="left"/>
    </xf>
    <xf numFmtId="0" fontId="5" fillId="0" borderId="2" xfId="0" applyFont="1" applyBorder="1" applyAlignment="1">
      <alignment/>
    </xf>
    <xf numFmtId="3" fontId="3" fillId="0" borderId="37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7" fillId="3" borderId="18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39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00390625" style="2" customWidth="1"/>
    <col min="2" max="2" width="19.00390625" style="2" customWidth="1"/>
    <col min="3" max="3" width="7.7109375" style="2" customWidth="1"/>
    <col min="4" max="4" width="7.00390625" style="2" customWidth="1"/>
    <col min="5" max="6" width="7.28125" style="2" customWidth="1"/>
    <col min="7" max="7" width="8.140625" style="2" customWidth="1"/>
    <col min="8" max="8" width="7.00390625" style="2" customWidth="1"/>
    <col min="9" max="9" width="8.7109375" style="2" customWidth="1"/>
    <col min="10" max="10" width="7.28125" style="2" customWidth="1"/>
    <col min="11" max="12" width="9.140625" style="2" customWidth="1"/>
    <col min="13" max="13" width="8.00390625" style="2" customWidth="1"/>
    <col min="14" max="14" width="9.140625" style="2" customWidth="1"/>
    <col min="15" max="15" width="10.7109375" style="2" customWidth="1"/>
    <col min="16" max="16384" width="9.140625" style="2" customWidth="1"/>
  </cols>
  <sheetData>
    <row r="1" spans="1:15" s="1" customFormat="1" ht="59.25" customHeight="1" thickBot="1">
      <c r="A1" s="158" t="s">
        <v>128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23" s="7" customFormat="1" ht="13.5" thickBot="1">
      <c r="A2" s="3" t="s">
        <v>1</v>
      </c>
      <c r="B2" s="4" t="s">
        <v>2</v>
      </c>
      <c r="C2" s="4" t="s">
        <v>3</v>
      </c>
      <c r="D2" s="4" t="s">
        <v>91</v>
      </c>
      <c r="E2" s="4" t="s">
        <v>7</v>
      </c>
      <c r="F2" s="4" t="s">
        <v>4</v>
      </c>
      <c r="G2" s="4" t="s">
        <v>5</v>
      </c>
      <c r="H2" s="4" t="s">
        <v>13</v>
      </c>
      <c r="I2" s="4" t="s">
        <v>6</v>
      </c>
      <c r="J2" s="4" t="s">
        <v>8</v>
      </c>
      <c r="K2" s="4" t="s">
        <v>14</v>
      </c>
      <c r="L2" s="4" t="s">
        <v>60</v>
      </c>
      <c r="M2" s="4" t="s">
        <v>9</v>
      </c>
      <c r="N2" s="4" t="s">
        <v>83</v>
      </c>
      <c r="O2" s="5" t="s">
        <v>10</v>
      </c>
      <c r="P2" s="6"/>
      <c r="Q2" s="6"/>
      <c r="R2" s="6"/>
      <c r="S2" s="6"/>
      <c r="T2" s="6"/>
      <c r="U2" s="6"/>
      <c r="V2" s="6"/>
      <c r="W2" s="6"/>
    </row>
    <row r="3" spans="1:15" s="12" customFormat="1" ht="11.25" customHeight="1">
      <c r="A3" s="8" t="s">
        <v>15</v>
      </c>
      <c r="B3" s="9" t="s">
        <v>70</v>
      </c>
      <c r="C3" s="10">
        <v>2396</v>
      </c>
      <c r="D3" s="10"/>
      <c r="E3" s="10">
        <v>200</v>
      </c>
      <c r="F3" s="10"/>
      <c r="G3" s="10"/>
      <c r="H3" s="10"/>
      <c r="I3" s="10"/>
      <c r="J3" s="10"/>
      <c r="K3" s="10"/>
      <c r="L3" s="10"/>
      <c r="M3" s="10"/>
      <c r="N3" s="10"/>
      <c r="O3" s="11">
        <f>SUM(C3:N3)</f>
        <v>2596</v>
      </c>
    </row>
    <row r="4" spans="1:15" s="12" customFormat="1" ht="11.25" customHeight="1">
      <c r="A4" s="13"/>
      <c r="B4" s="14" t="s">
        <v>85</v>
      </c>
      <c r="C4" s="15">
        <v>2488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>
        <f>SUM(C4:N4)</f>
        <v>2488</v>
      </c>
    </row>
    <row r="5" spans="1:15" s="12" customFormat="1" ht="11.25" customHeight="1" thickBot="1">
      <c r="A5" s="17"/>
      <c r="B5" s="18" t="s">
        <v>71</v>
      </c>
      <c r="C5" s="19">
        <v>2301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>
        <f aca="true" t="shared" si="0" ref="O5:O40">SUM(C5:N5)</f>
        <v>2301</v>
      </c>
    </row>
    <row r="6" spans="1:15" ht="11.25" customHeight="1">
      <c r="A6" s="25" t="s">
        <v>16</v>
      </c>
      <c r="B6" s="26" t="s">
        <v>76</v>
      </c>
      <c r="C6" s="21">
        <v>615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40">
        <f t="shared" si="0"/>
        <v>615</v>
      </c>
    </row>
    <row r="7" spans="1:15" ht="11.25" customHeight="1">
      <c r="A7" s="41"/>
      <c r="B7" s="42" t="s">
        <v>92</v>
      </c>
      <c r="C7" s="43">
        <v>582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38">
        <f t="shared" si="0"/>
        <v>582</v>
      </c>
    </row>
    <row r="8" spans="1:15" ht="11.25" customHeight="1" thickBot="1">
      <c r="A8" s="27"/>
      <c r="B8" s="28" t="s">
        <v>72</v>
      </c>
      <c r="C8" s="23">
        <v>557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>
        <f t="shared" si="0"/>
        <v>557</v>
      </c>
    </row>
    <row r="9" spans="1:15" ht="11.25" customHeight="1">
      <c r="A9" s="25" t="s">
        <v>44</v>
      </c>
      <c r="B9" s="26" t="s">
        <v>58</v>
      </c>
      <c r="C9" s="21">
        <v>6947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>
        <f t="shared" si="0"/>
        <v>6947</v>
      </c>
    </row>
    <row r="10" spans="1:15" ht="11.25" customHeight="1">
      <c r="A10" s="41"/>
      <c r="B10" s="42" t="s">
        <v>97</v>
      </c>
      <c r="C10" s="43">
        <v>6947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>
        <f t="shared" si="0"/>
        <v>6947</v>
      </c>
    </row>
    <row r="11" spans="1:50" s="39" customFormat="1" ht="11.25" customHeight="1" thickBot="1">
      <c r="A11" s="27"/>
      <c r="B11" s="28" t="s">
        <v>75</v>
      </c>
      <c r="C11" s="23">
        <v>6164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>
        <f t="shared" si="0"/>
        <v>6164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</row>
    <row r="12" spans="1:50" s="137" customFormat="1" ht="11.25" customHeight="1">
      <c r="A12" s="25" t="s">
        <v>98</v>
      </c>
      <c r="B12" s="26" t="s">
        <v>99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51">
        <v>250</v>
      </c>
      <c r="O12" s="22">
        <f t="shared" si="0"/>
        <v>250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</row>
    <row r="13" spans="1:15" ht="11.25" customHeight="1" thickBot="1">
      <c r="A13" s="41"/>
      <c r="B13" s="42" t="s">
        <v>75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>
        <v>250</v>
      </c>
      <c r="O13" s="44">
        <f t="shared" si="0"/>
        <v>250</v>
      </c>
    </row>
    <row r="14" spans="1:34" s="34" customFormat="1" ht="11.25" customHeight="1">
      <c r="A14" s="25" t="s">
        <v>17</v>
      </c>
      <c r="B14" s="26" t="s">
        <v>29</v>
      </c>
      <c r="C14" s="21"/>
      <c r="D14" s="21"/>
      <c r="E14" s="21">
        <v>6713</v>
      </c>
      <c r="F14" s="21"/>
      <c r="G14" s="21"/>
      <c r="H14" s="21"/>
      <c r="I14" s="21"/>
      <c r="J14" s="21"/>
      <c r="K14" s="21"/>
      <c r="L14" s="21"/>
      <c r="M14" s="21">
        <v>1500</v>
      </c>
      <c r="N14" s="21">
        <v>0</v>
      </c>
      <c r="O14" s="22">
        <f t="shared" si="0"/>
        <v>8213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5" spans="1:15" s="33" customFormat="1" ht="11.25" customHeight="1">
      <c r="A15" s="35"/>
      <c r="B15" s="36" t="s">
        <v>74</v>
      </c>
      <c r="C15" s="37">
        <v>40</v>
      </c>
      <c r="D15" s="37"/>
      <c r="E15" s="37">
        <v>6876</v>
      </c>
      <c r="F15" s="37"/>
      <c r="G15" s="37"/>
      <c r="H15" s="37"/>
      <c r="I15" s="37"/>
      <c r="J15" s="37"/>
      <c r="K15" s="37"/>
      <c r="L15" s="37"/>
      <c r="M15" s="37">
        <v>1500</v>
      </c>
      <c r="N15" s="37">
        <v>4226</v>
      </c>
      <c r="O15" s="38">
        <f t="shared" si="0"/>
        <v>12642</v>
      </c>
    </row>
    <row r="16" spans="1:34" s="39" customFormat="1" ht="11.25" customHeight="1" thickBot="1">
      <c r="A16" s="27"/>
      <c r="B16" s="28" t="s">
        <v>75</v>
      </c>
      <c r="C16" s="23">
        <v>39</v>
      </c>
      <c r="D16" s="23"/>
      <c r="E16" s="23">
        <v>7417</v>
      </c>
      <c r="F16" s="23"/>
      <c r="G16" s="23"/>
      <c r="H16" s="23"/>
      <c r="I16" s="23"/>
      <c r="J16" s="23">
        <v>0</v>
      </c>
      <c r="K16" s="23"/>
      <c r="L16" s="23"/>
      <c r="M16" s="23">
        <v>1256</v>
      </c>
      <c r="N16" s="23">
        <v>4508</v>
      </c>
      <c r="O16" s="24">
        <f>SUM(C16:N16)</f>
        <v>13220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</row>
    <row r="17" spans="1:34" s="34" customFormat="1" ht="11.25" customHeight="1">
      <c r="A17" s="25" t="s">
        <v>19</v>
      </c>
      <c r="B17" s="26" t="s">
        <v>20</v>
      </c>
      <c r="C17" s="21">
        <v>54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>
        <f t="shared" si="0"/>
        <v>54</v>
      </c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15" s="33" customFormat="1" ht="11.25" customHeight="1">
      <c r="A18" s="41"/>
      <c r="B18" s="42" t="s">
        <v>20</v>
      </c>
      <c r="C18" s="43">
        <v>54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>
        <f t="shared" si="0"/>
        <v>54</v>
      </c>
    </row>
    <row r="19" spans="1:34" s="39" customFormat="1" ht="11.25" customHeight="1" thickBot="1">
      <c r="A19" s="27"/>
      <c r="B19" s="28" t="s">
        <v>75</v>
      </c>
      <c r="C19" s="23">
        <v>24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>
        <f t="shared" si="0"/>
        <v>24</v>
      </c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spans="1:34" s="34" customFormat="1" ht="11.25" customHeight="1">
      <c r="A20" s="25" t="s">
        <v>21</v>
      </c>
      <c r="B20" s="26" t="s">
        <v>77</v>
      </c>
      <c r="C20" s="21">
        <v>234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40">
        <f t="shared" si="0"/>
        <v>234</v>
      </c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spans="1:15" s="33" customFormat="1" ht="11.25" customHeight="1">
      <c r="A21" s="41"/>
      <c r="B21" s="42" t="s">
        <v>86</v>
      </c>
      <c r="C21" s="43">
        <v>234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38">
        <f t="shared" si="0"/>
        <v>234</v>
      </c>
    </row>
    <row r="22" spans="1:34" s="39" customFormat="1" ht="11.25" customHeight="1" thickBot="1">
      <c r="A22" s="27"/>
      <c r="B22" s="28" t="s">
        <v>75</v>
      </c>
      <c r="C22" s="23">
        <v>218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>
        <f t="shared" si="0"/>
        <v>218</v>
      </c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s="34" customFormat="1" ht="11.25" customHeight="1">
      <c r="A23" s="25" t="s">
        <v>18</v>
      </c>
      <c r="B23" s="26" t="s">
        <v>78</v>
      </c>
      <c r="C23" s="21">
        <v>0</v>
      </c>
      <c r="D23" s="21"/>
      <c r="E23" s="21"/>
      <c r="F23" s="21"/>
      <c r="G23" s="21"/>
      <c r="H23" s="21"/>
      <c r="I23" s="21"/>
      <c r="J23" s="21"/>
      <c r="K23" s="21"/>
      <c r="L23" s="21">
        <v>0</v>
      </c>
      <c r="M23" s="21">
        <v>1200</v>
      </c>
      <c r="N23" s="21"/>
      <c r="O23" s="40">
        <f t="shared" si="0"/>
        <v>1200</v>
      </c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15" s="33" customFormat="1" ht="11.25" customHeight="1">
      <c r="A24" s="35"/>
      <c r="B24" s="36" t="s">
        <v>79</v>
      </c>
      <c r="C24" s="37">
        <v>2781</v>
      </c>
      <c r="D24" s="37"/>
      <c r="E24" s="37"/>
      <c r="F24" s="37"/>
      <c r="G24" s="37"/>
      <c r="H24" s="37"/>
      <c r="I24" s="37"/>
      <c r="J24" s="37"/>
      <c r="K24" s="37"/>
      <c r="L24" s="37">
        <v>0</v>
      </c>
      <c r="M24" s="37">
        <v>695</v>
      </c>
      <c r="N24" s="37"/>
      <c r="O24" s="38">
        <f t="shared" si="0"/>
        <v>3476</v>
      </c>
    </row>
    <row r="25" spans="1:34" s="39" customFormat="1" ht="11.25" customHeight="1" thickBot="1">
      <c r="A25" s="27"/>
      <c r="B25" s="28" t="s">
        <v>75</v>
      </c>
      <c r="C25" s="23">
        <v>2616</v>
      </c>
      <c r="D25" s="23"/>
      <c r="E25" s="23"/>
      <c r="F25" s="23"/>
      <c r="G25" s="23"/>
      <c r="H25" s="23"/>
      <c r="I25" s="23"/>
      <c r="J25" s="23"/>
      <c r="K25" s="23"/>
      <c r="L25" s="23">
        <v>0</v>
      </c>
      <c r="M25" s="23">
        <v>695</v>
      </c>
      <c r="N25" s="23"/>
      <c r="O25" s="44">
        <f t="shared" si="0"/>
        <v>3311</v>
      </c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</row>
    <row r="26" spans="1:34" s="47" customFormat="1" ht="11.25" customHeight="1">
      <c r="A26" s="8" t="s">
        <v>22</v>
      </c>
      <c r="B26" s="9" t="s">
        <v>28</v>
      </c>
      <c r="C26" s="10">
        <f>C6+C9+C14+C17+C20+C23</f>
        <v>7850</v>
      </c>
      <c r="D26" s="10">
        <f aca="true" t="shared" si="1" ref="D26:O26">D6+D9+D14+D17+D20+D23</f>
        <v>0</v>
      </c>
      <c r="E26" s="10">
        <f t="shared" si="1"/>
        <v>6713</v>
      </c>
      <c r="F26" s="10">
        <f t="shared" si="1"/>
        <v>0</v>
      </c>
      <c r="G26" s="10">
        <f t="shared" si="1"/>
        <v>0</v>
      </c>
      <c r="H26" s="10">
        <f t="shared" si="1"/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2700</v>
      </c>
      <c r="N26" s="10">
        <f t="shared" si="1"/>
        <v>0</v>
      </c>
      <c r="O26" s="45">
        <f t="shared" si="1"/>
        <v>17263</v>
      </c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</row>
    <row r="27" spans="1:15" s="46" customFormat="1" ht="11.25" customHeight="1">
      <c r="A27" s="48"/>
      <c r="B27" s="49" t="s">
        <v>73</v>
      </c>
      <c r="C27" s="50">
        <f>C7+C10+C12+C15+C18+C21+C24</f>
        <v>10638</v>
      </c>
      <c r="D27" s="50">
        <f aca="true" t="shared" si="2" ref="D27:O27">D7+D10+D12+D15+D18+D21+D24</f>
        <v>0</v>
      </c>
      <c r="E27" s="50">
        <f t="shared" si="2"/>
        <v>6876</v>
      </c>
      <c r="F27" s="50">
        <f t="shared" si="2"/>
        <v>0</v>
      </c>
      <c r="G27" s="50">
        <f t="shared" si="2"/>
        <v>0</v>
      </c>
      <c r="H27" s="50">
        <f t="shared" si="2"/>
        <v>0</v>
      </c>
      <c r="I27" s="50">
        <f t="shared" si="2"/>
        <v>0</v>
      </c>
      <c r="J27" s="50">
        <f t="shared" si="2"/>
        <v>0</v>
      </c>
      <c r="K27" s="50">
        <f t="shared" si="2"/>
        <v>0</v>
      </c>
      <c r="L27" s="50">
        <f t="shared" si="2"/>
        <v>0</v>
      </c>
      <c r="M27" s="50">
        <f t="shared" si="2"/>
        <v>2195</v>
      </c>
      <c r="N27" s="50">
        <f>N7+N10+N12+N15+N18+N21+N24</f>
        <v>4476</v>
      </c>
      <c r="O27" s="16">
        <f t="shared" si="2"/>
        <v>24185</v>
      </c>
    </row>
    <row r="28" spans="1:34" s="51" customFormat="1" ht="11.25" customHeight="1" thickBot="1">
      <c r="A28" s="17"/>
      <c r="B28" s="18" t="s">
        <v>72</v>
      </c>
      <c r="C28" s="19">
        <f>C8+C11+C16+C19+C22+C25</f>
        <v>9618</v>
      </c>
      <c r="D28" s="19">
        <f aca="true" t="shared" si="3" ref="D28:M28">D8+D11+D16+D19+D22+D25</f>
        <v>0</v>
      </c>
      <c r="E28" s="19">
        <f t="shared" si="3"/>
        <v>7417</v>
      </c>
      <c r="F28" s="19">
        <f t="shared" si="3"/>
        <v>0</v>
      </c>
      <c r="G28" s="19">
        <f t="shared" si="3"/>
        <v>0</v>
      </c>
      <c r="H28" s="19">
        <f t="shared" si="3"/>
        <v>0</v>
      </c>
      <c r="I28" s="19">
        <f t="shared" si="3"/>
        <v>0</v>
      </c>
      <c r="J28" s="19">
        <f t="shared" si="3"/>
        <v>0</v>
      </c>
      <c r="K28" s="19">
        <f t="shared" si="3"/>
        <v>0</v>
      </c>
      <c r="L28" s="19">
        <f t="shared" si="3"/>
        <v>0</v>
      </c>
      <c r="M28" s="19">
        <f t="shared" si="3"/>
        <v>1951</v>
      </c>
      <c r="N28" s="19">
        <f>N8+N11+N16+N19+N22+N25+N13</f>
        <v>4758</v>
      </c>
      <c r="O28" s="20">
        <f>O8+O11+O16+O19+O22+O25+O13</f>
        <v>23744</v>
      </c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</row>
    <row r="29" spans="1:34" s="12" customFormat="1" ht="11.25" customHeight="1">
      <c r="A29" s="25" t="s">
        <v>63</v>
      </c>
      <c r="B29" s="26" t="s">
        <v>100</v>
      </c>
      <c r="C29" s="21"/>
      <c r="D29" s="21"/>
      <c r="E29" s="21">
        <v>50</v>
      </c>
      <c r="F29" s="21"/>
      <c r="G29" s="21"/>
      <c r="H29" s="21"/>
      <c r="I29" s="21"/>
      <c r="J29" s="21"/>
      <c r="K29" s="21"/>
      <c r="L29" s="21"/>
      <c r="M29" s="21"/>
      <c r="N29" s="21"/>
      <c r="O29" s="22">
        <f t="shared" si="0"/>
        <v>50</v>
      </c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</row>
    <row r="30" spans="1:34" s="12" customFormat="1" ht="11.25" customHeight="1">
      <c r="A30" s="41"/>
      <c r="B30" s="42" t="s">
        <v>101</v>
      </c>
      <c r="C30" s="43"/>
      <c r="D30" s="43"/>
      <c r="E30" s="43">
        <v>1402</v>
      </c>
      <c r="F30" s="43"/>
      <c r="G30" s="43"/>
      <c r="H30" s="43"/>
      <c r="I30" s="43"/>
      <c r="J30" s="43"/>
      <c r="K30" s="43"/>
      <c r="L30" s="43"/>
      <c r="M30" s="43"/>
      <c r="N30" s="43"/>
      <c r="O30" s="44">
        <f t="shared" si="0"/>
        <v>1402</v>
      </c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</row>
    <row r="31" spans="1:34" s="12" customFormat="1" ht="11.25" customHeight="1" thickBot="1">
      <c r="A31" s="27"/>
      <c r="B31" s="28" t="s">
        <v>75</v>
      </c>
      <c r="C31" s="23"/>
      <c r="D31" s="23"/>
      <c r="E31" s="23">
        <v>1411</v>
      </c>
      <c r="F31" s="23"/>
      <c r="G31" s="23"/>
      <c r="H31" s="23"/>
      <c r="I31" s="23"/>
      <c r="J31" s="23"/>
      <c r="K31" s="23"/>
      <c r="L31" s="23"/>
      <c r="M31" s="23"/>
      <c r="N31" s="23"/>
      <c r="O31" s="24">
        <f t="shared" si="0"/>
        <v>1411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</row>
    <row r="32" spans="1:34" s="12" customFormat="1" ht="11.25" customHeight="1">
      <c r="A32" s="25" t="s">
        <v>102</v>
      </c>
      <c r="B32" s="26" t="s">
        <v>103</v>
      </c>
      <c r="C32" s="21"/>
      <c r="D32" s="21"/>
      <c r="E32" s="21">
        <v>100</v>
      </c>
      <c r="F32" s="21"/>
      <c r="G32" s="21"/>
      <c r="H32" s="21"/>
      <c r="I32" s="21"/>
      <c r="J32" s="21"/>
      <c r="K32" s="21"/>
      <c r="L32" s="21"/>
      <c r="M32" s="21"/>
      <c r="N32" s="21"/>
      <c r="O32" s="22">
        <f t="shared" si="0"/>
        <v>100</v>
      </c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</row>
    <row r="33" spans="1:34" s="12" customFormat="1" ht="11.25" customHeight="1">
      <c r="A33" s="41"/>
      <c r="B33" s="42" t="s">
        <v>104</v>
      </c>
      <c r="C33" s="43"/>
      <c r="D33" s="43"/>
      <c r="E33" s="43">
        <v>6621</v>
      </c>
      <c r="F33" s="43"/>
      <c r="G33" s="43"/>
      <c r="H33" s="43"/>
      <c r="I33" s="43"/>
      <c r="J33" s="43"/>
      <c r="K33" s="43"/>
      <c r="L33" s="43"/>
      <c r="M33" s="43"/>
      <c r="N33" s="43"/>
      <c r="O33" s="44">
        <f t="shared" si="0"/>
        <v>6621</v>
      </c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</row>
    <row r="34" spans="1:26" s="51" customFormat="1" ht="11.25" customHeight="1" thickBot="1">
      <c r="A34" s="27"/>
      <c r="B34" s="28" t="s">
        <v>75</v>
      </c>
      <c r="C34" s="23"/>
      <c r="D34" s="23"/>
      <c r="E34" s="23">
        <v>6459</v>
      </c>
      <c r="F34" s="23"/>
      <c r="G34" s="23"/>
      <c r="H34" s="23"/>
      <c r="I34" s="23"/>
      <c r="J34" s="23"/>
      <c r="K34" s="23"/>
      <c r="L34" s="23"/>
      <c r="M34" s="23"/>
      <c r="N34" s="23"/>
      <c r="O34" s="24">
        <f t="shared" si="0"/>
        <v>6459</v>
      </c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83" s="144" customFormat="1" ht="11.25" customHeight="1">
      <c r="A35" s="54" t="s">
        <v>23</v>
      </c>
      <c r="B35" s="55" t="s">
        <v>105</v>
      </c>
      <c r="C35" s="56">
        <v>74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44">
        <f t="shared" si="0"/>
        <v>74</v>
      </c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143"/>
    </row>
    <row r="36" spans="1:83" s="139" customFormat="1" ht="11.25" customHeight="1">
      <c r="A36" s="41"/>
      <c r="B36" s="42" t="s">
        <v>106</v>
      </c>
      <c r="C36" s="43">
        <v>88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4">
        <f t="shared" si="0"/>
        <v>88</v>
      </c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138"/>
    </row>
    <row r="37" spans="1:83" s="53" customFormat="1" ht="11.25" customHeight="1" thickBot="1">
      <c r="A37" s="27"/>
      <c r="B37" s="28" t="s">
        <v>75</v>
      </c>
      <c r="C37" s="23">
        <v>94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>
        <f t="shared" si="0"/>
        <v>94</v>
      </c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52"/>
    </row>
    <row r="38" spans="1:82" ht="11.25" customHeight="1">
      <c r="A38" s="54" t="s">
        <v>24</v>
      </c>
      <c r="B38" s="55" t="s">
        <v>25</v>
      </c>
      <c r="C38" s="56">
        <v>552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44">
        <f t="shared" si="0"/>
        <v>552</v>
      </c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</row>
    <row r="39" spans="1:82" ht="11.25" customHeight="1">
      <c r="A39" s="41"/>
      <c r="B39" s="42" t="s">
        <v>93</v>
      </c>
      <c r="C39" s="43">
        <v>781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4">
        <f t="shared" si="0"/>
        <v>781</v>
      </c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</row>
    <row r="40" spans="1:82" ht="11.25" customHeight="1" thickBot="1">
      <c r="A40" s="29"/>
      <c r="B40" s="30" t="s">
        <v>75</v>
      </c>
      <c r="C40" s="31">
        <v>787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>
        <f t="shared" si="0"/>
        <v>787</v>
      </c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</row>
    <row r="41" spans="1:82" s="12" customFormat="1" ht="11.25" customHeight="1">
      <c r="A41" s="8" t="s">
        <v>26</v>
      </c>
      <c r="B41" s="9" t="s">
        <v>27</v>
      </c>
      <c r="C41" s="10">
        <f>C35+C38+C29+C32</f>
        <v>626</v>
      </c>
      <c r="D41" s="10">
        <f>D35+D38+D29+D32</f>
        <v>0</v>
      </c>
      <c r="E41" s="10">
        <f>E35+E38+E29+E32</f>
        <v>150</v>
      </c>
      <c r="F41" s="10">
        <f>F35+F38+F29+F32</f>
        <v>0</v>
      </c>
      <c r="G41" s="10">
        <f>G35+G38+G29+G32</f>
        <v>0</v>
      </c>
      <c r="H41" s="10">
        <f>H35+H38+H29+H32</f>
        <v>0</v>
      </c>
      <c r="I41" s="10">
        <f>I35+I38+I29+I32</f>
        <v>0</v>
      </c>
      <c r="J41" s="10">
        <f>J35+J38+J29+J32</f>
        <v>0</v>
      </c>
      <c r="K41" s="10">
        <f>K35+K38+K29+K32</f>
        <v>0</v>
      </c>
      <c r="L41" s="10">
        <f>L35+L38+L29+L32</f>
        <v>0</v>
      </c>
      <c r="M41" s="10">
        <f>M35+M38+M29+M32</f>
        <v>0</v>
      </c>
      <c r="N41" s="10">
        <f>N35+N38+N29+N32</f>
        <v>0</v>
      </c>
      <c r="O41" s="45">
        <f>O35+O38+O29+O32</f>
        <v>776</v>
      </c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</row>
    <row r="42" spans="1:82" s="12" customFormat="1" ht="11.25" customHeight="1">
      <c r="A42" s="48"/>
      <c r="B42" s="49" t="s">
        <v>79</v>
      </c>
      <c r="C42" s="50">
        <f>C30+C33+C36+C39</f>
        <v>869</v>
      </c>
      <c r="D42" s="50">
        <f>D30+D33+D36+D39</f>
        <v>0</v>
      </c>
      <c r="E42" s="50">
        <f>E30+E33+E36+E39</f>
        <v>8023</v>
      </c>
      <c r="F42" s="50">
        <f>F30+F33+F36+F39</f>
        <v>0</v>
      </c>
      <c r="G42" s="50">
        <f>G30+G33+G36+G39</f>
        <v>0</v>
      </c>
      <c r="H42" s="50">
        <f>H30+H33+H36+H39</f>
        <v>0</v>
      </c>
      <c r="I42" s="50">
        <f>I30+I33+I36+I39</f>
        <v>0</v>
      </c>
      <c r="J42" s="50">
        <f>J30+J33+J36+J39</f>
        <v>0</v>
      </c>
      <c r="K42" s="50">
        <f>K30+K33+K36+K39</f>
        <v>0</v>
      </c>
      <c r="L42" s="50">
        <f>L30+L33+L36+L39</f>
        <v>0</v>
      </c>
      <c r="M42" s="50">
        <f>M30+M33+M36+M39</f>
        <v>0</v>
      </c>
      <c r="N42" s="50">
        <f>N30+N33+N36+N39</f>
        <v>0</v>
      </c>
      <c r="O42" s="16">
        <f>O30+O33+O36+O39</f>
        <v>8892</v>
      </c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</row>
    <row r="43" spans="1:34" s="12" customFormat="1" ht="11.25" customHeight="1" thickBot="1">
      <c r="A43" s="17"/>
      <c r="B43" s="18" t="s">
        <v>75</v>
      </c>
      <c r="C43" s="19">
        <f>C31+C34+C37+C40</f>
        <v>881</v>
      </c>
      <c r="D43" s="19">
        <f>D31+D34+D37+D40</f>
        <v>0</v>
      </c>
      <c r="E43" s="19">
        <f>E31+E34+E37+E40</f>
        <v>7870</v>
      </c>
      <c r="F43" s="19">
        <f>F31+F34+F37+F40</f>
        <v>0</v>
      </c>
      <c r="G43" s="19">
        <f>G31+G34+G37+G40</f>
        <v>0</v>
      </c>
      <c r="H43" s="19">
        <f>H31+H34+H37+H40</f>
        <v>0</v>
      </c>
      <c r="I43" s="19">
        <f>I31+I34+I37+I40</f>
        <v>0</v>
      </c>
      <c r="J43" s="19">
        <f>J31+J34+J37+J40</f>
        <v>0</v>
      </c>
      <c r="K43" s="19">
        <f>K31+K34+K37+K40</f>
        <v>0</v>
      </c>
      <c r="L43" s="19">
        <f>L31+L34+L37+L40</f>
        <v>0</v>
      </c>
      <c r="M43" s="19">
        <f>M31+M34+M37+M40</f>
        <v>0</v>
      </c>
      <c r="N43" s="19">
        <f>N31+N34+N37+N40</f>
        <v>0</v>
      </c>
      <c r="O43" s="20">
        <f>O31+O34+O37+O40</f>
        <v>8751</v>
      </c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</row>
    <row r="44" spans="1:34" s="12" customFormat="1" ht="11.25" customHeight="1">
      <c r="A44" s="146">
        <v>14</v>
      </c>
      <c r="B44" s="9" t="s">
        <v>124</v>
      </c>
      <c r="C44" s="10"/>
      <c r="D44" s="10"/>
      <c r="E44" s="10">
        <v>30</v>
      </c>
      <c r="F44" s="10"/>
      <c r="G44" s="10"/>
      <c r="H44" s="10"/>
      <c r="I44" s="10"/>
      <c r="J44" s="10"/>
      <c r="K44" s="10"/>
      <c r="L44" s="10"/>
      <c r="M44" s="10"/>
      <c r="N44" s="10"/>
      <c r="O44" s="45">
        <f>SUM(C44:N44)</f>
        <v>30</v>
      </c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</row>
    <row r="45" spans="1:34" s="12" customFormat="1" ht="11.25" customHeight="1" thickBot="1">
      <c r="A45" s="13"/>
      <c r="B45" s="14" t="s">
        <v>125</v>
      </c>
      <c r="C45" s="15"/>
      <c r="D45" s="15"/>
      <c r="E45" s="15">
        <v>30</v>
      </c>
      <c r="F45" s="15"/>
      <c r="G45" s="15"/>
      <c r="H45" s="15"/>
      <c r="I45" s="15"/>
      <c r="J45" s="15"/>
      <c r="K45" s="15"/>
      <c r="L45" s="15"/>
      <c r="M45" s="15"/>
      <c r="N45" s="15"/>
      <c r="O45" s="67">
        <f>SUM(C45:N45)</f>
        <v>30</v>
      </c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</row>
    <row r="46" spans="1:34" ht="12" customHeight="1">
      <c r="A46" s="25" t="s">
        <v>30</v>
      </c>
      <c r="B46" s="26" t="s">
        <v>12</v>
      </c>
      <c r="C46" s="21">
        <v>2483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2">
        <f aca="true" t="shared" si="4" ref="O46:O60">SUM(C46:N46)</f>
        <v>2483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</row>
    <row r="47" spans="1:34" ht="12" customHeight="1">
      <c r="A47" s="35"/>
      <c r="B47" s="36" t="s">
        <v>87</v>
      </c>
      <c r="C47" s="37">
        <v>1738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8">
        <f t="shared" si="4"/>
        <v>1738</v>
      </c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</row>
    <row r="48" spans="1:34" ht="12" customHeight="1" thickBot="1">
      <c r="A48" s="27"/>
      <c r="B48" s="28" t="s">
        <v>72</v>
      </c>
      <c r="C48" s="23">
        <v>1714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4">
        <f t="shared" si="4"/>
        <v>1714</v>
      </c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</row>
    <row r="49" spans="1:34" ht="12" customHeight="1">
      <c r="A49" s="54" t="s">
        <v>31</v>
      </c>
      <c r="B49" s="55" t="s">
        <v>32</v>
      </c>
      <c r="C49" s="56">
        <v>8883</v>
      </c>
      <c r="D49" s="56"/>
      <c r="E49" s="56"/>
      <c r="F49" s="56"/>
      <c r="G49" s="56"/>
      <c r="H49" s="56"/>
      <c r="I49" s="56"/>
      <c r="J49" s="56">
        <v>500</v>
      </c>
      <c r="K49" s="56"/>
      <c r="L49" s="56"/>
      <c r="M49" s="56"/>
      <c r="N49" s="56">
        <v>3640</v>
      </c>
      <c r="O49" s="44">
        <f t="shared" si="4"/>
        <v>13023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</row>
    <row r="50" spans="1:34" ht="12" customHeight="1">
      <c r="A50" s="41"/>
      <c r="B50" s="42" t="s">
        <v>88</v>
      </c>
      <c r="C50" s="43">
        <v>11096</v>
      </c>
      <c r="D50" s="43"/>
      <c r="E50" s="43"/>
      <c r="F50" s="43"/>
      <c r="G50" s="43"/>
      <c r="H50" s="43"/>
      <c r="I50" s="43"/>
      <c r="J50" s="43">
        <v>2125</v>
      </c>
      <c r="K50" s="43"/>
      <c r="L50" s="43">
        <v>0</v>
      </c>
      <c r="M50" s="43"/>
      <c r="N50" s="43">
        <v>3640</v>
      </c>
      <c r="O50" s="44">
        <f t="shared" si="4"/>
        <v>16861</v>
      </c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</row>
    <row r="51" spans="1:34" ht="12" customHeight="1" thickBot="1">
      <c r="A51" s="29"/>
      <c r="B51" s="30" t="s">
        <v>75</v>
      </c>
      <c r="C51" s="31">
        <v>10603</v>
      </c>
      <c r="D51" s="31"/>
      <c r="E51" s="31"/>
      <c r="F51" s="31"/>
      <c r="G51" s="31"/>
      <c r="H51" s="31"/>
      <c r="I51" s="31"/>
      <c r="J51" s="31">
        <v>2766</v>
      </c>
      <c r="K51" s="31"/>
      <c r="L51" s="31">
        <v>0</v>
      </c>
      <c r="M51" s="31"/>
      <c r="N51" s="31">
        <v>3640</v>
      </c>
      <c r="O51" s="57">
        <f t="shared" si="4"/>
        <v>17009</v>
      </c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</row>
    <row r="52" spans="1:34" ht="12" customHeight="1">
      <c r="A52" s="25" t="s">
        <v>33</v>
      </c>
      <c r="B52" s="26" t="s">
        <v>34</v>
      </c>
      <c r="C52" s="21">
        <v>1991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2">
        <f t="shared" si="4"/>
        <v>1991</v>
      </c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</row>
    <row r="53" spans="1:34" ht="12" customHeight="1">
      <c r="A53" s="41"/>
      <c r="B53" s="42" t="s">
        <v>107</v>
      </c>
      <c r="C53" s="43">
        <v>3066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4">
        <f t="shared" si="4"/>
        <v>3066</v>
      </c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</row>
    <row r="54" spans="1:34" ht="12" customHeight="1" thickBot="1">
      <c r="A54" s="27"/>
      <c r="B54" s="28" t="s">
        <v>75</v>
      </c>
      <c r="C54" s="23">
        <v>3067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4">
        <f t="shared" si="4"/>
        <v>3067</v>
      </c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</row>
    <row r="55" spans="1:34" ht="12" customHeight="1">
      <c r="A55" s="58" t="s">
        <v>35</v>
      </c>
      <c r="B55" s="26" t="s">
        <v>36</v>
      </c>
      <c r="C55" s="21"/>
      <c r="D55" s="21">
        <v>572</v>
      </c>
      <c r="E55" s="21"/>
      <c r="F55" s="21">
        <v>180994</v>
      </c>
      <c r="G55" s="21">
        <v>87076</v>
      </c>
      <c r="H55" s="21"/>
      <c r="I55" s="21">
        <v>129007</v>
      </c>
      <c r="J55" s="21">
        <v>195</v>
      </c>
      <c r="K55" s="21">
        <v>0</v>
      </c>
      <c r="L55" s="21"/>
      <c r="M55" s="21"/>
      <c r="N55" s="21"/>
      <c r="O55" s="22">
        <f t="shared" si="4"/>
        <v>397844</v>
      </c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</row>
    <row r="56" spans="1:34" ht="12" customHeight="1">
      <c r="A56" s="59"/>
      <c r="B56" s="30" t="s">
        <v>79</v>
      </c>
      <c r="C56" s="31"/>
      <c r="D56" s="31">
        <v>1140</v>
      </c>
      <c r="E56" s="31"/>
      <c r="F56" s="31">
        <v>195930</v>
      </c>
      <c r="G56" s="31">
        <v>89363</v>
      </c>
      <c r="H56" s="31"/>
      <c r="I56" s="31">
        <v>144577</v>
      </c>
      <c r="J56" s="31">
        <v>2595</v>
      </c>
      <c r="K56" s="31">
        <v>1875</v>
      </c>
      <c r="L56" s="31"/>
      <c r="M56" s="31"/>
      <c r="N56" s="31"/>
      <c r="O56" s="38">
        <f t="shared" si="4"/>
        <v>435480</v>
      </c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</row>
    <row r="57" spans="1:34" ht="12" customHeight="1" thickBot="1">
      <c r="A57" s="60"/>
      <c r="B57" s="28" t="s">
        <v>75</v>
      </c>
      <c r="C57" s="23"/>
      <c r="D57" s="23">
        <v>1146</v>
      </c>
      <c r="E57" s="23">
        <v>0</v>
      </c>
      <c r="F57" s="23">
        <v>195900</v>
      </c>
      <c r="G57" s="23">
        <v>82403</v>
      </c>
      <c r="H57" s="23"/>
      <c r="I57" s="23">
        <v>144576</v>
      </c>
      <c r="J57" s="23">
        <v>2585</v>
      </c>
      <c r="K57" s="23">
        <v>1875</v>
      </c>
      <c r="L57" s="23"/>
      <c r="M57" s="23"/>
      <c r="N57" s="23"/>
      <c r="O57" s="38">
        <f t="shared" si="4"/>
        <v>428485</v>
      </c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</row>
    <row r="58" spans="1:34" ht="10.5" customHeight="1">
      <c r="A58" s="61" t="s">
        <v>61</v>
      </c>
      <c r="B58" s="147" t="s">
        <v>62</v>
      </c>
      <c r="C58" s="62"/>
      <c r="D58" s="62"/>
      <c r="E58" s="62"/>
      <c r="F58" s="62"/>
      <c r="G58" s="62"/>
      <c r="H58" s="62">
        <v>48879</v>
      </c>
      <c r="I58" s="62"/>
      <c r="J58" s="62"/>
      <c r="K58" s="62"/>
      <c r="L58" s="62"/>
      <c r="M58" s="62"/>
      <c r="N58" s="62"/>
      <c r="O58" s="22">
        <f t="shared" si="4"/>
        <v>48879</v>
      </c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</row>
    <row r="59" spans="1:34" ht="10.5" customHeight="1">
      <c r="A59" s="63"/>
      <c r="B59" s="36" t="s">
        <v>79</v>
      </c>
      <c r="C59" s="37"/>
      <c r="D59" s="37"/>
      <c r="E59" s="37"/>
      <c r="F59" s="37"/>
      <c r="G59" s="37"/>
      <c r="H59" s="37">
        <v>8622</v>
      </c>
      <c r="I59" s="37"/>
      <c r="J59" s="37"/>
      <c r="K59" s="37"/>
      <c r="L59" s="37"/>
      <c r="M59" s="37"/>
      <c r="N59" s="37"/>
      <c r="O59" s="38">
        <f t="shared" si="4"/>
        <v>8622</v>
      </c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</row>
    <row r="60" spans="1:34" ht="10.5" customHeight="1" thickBot="1">
      <c r="A60" s="60"/>
      <c r="B60" s="28" t="s">
        <v>75</v>
      </c>
      <c r="C60" s="23"/>
      <c r="D60" s="23"/>
      <c r="E60" s="23"/>
      <c r="F60" s="23"/>
      <c r="G60" s="23"/>
      <c r="H60" s="23">
        <v>0</v>
      </c>
      <c r="I60" s="23"/>
      <c r="J60" s="23"/>
      <c r="K60" s="23"/>
      <c r="L60" s="23"/>
      <c r="M60" s="23"/>
      <c r="N60" s="23"/>
      <c r="O60" s="24">
        <f t="shared" si="4"/>
        <v>0</v>
      </c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</row>
    <row r="61" spans="1:34" s="12" customFormat="1" ht="12.75">
      <c r="A61" s="64" t="s">
        <v>37</v>
      </c>
      <c r="B61" s="65" t="s">
        <v>38</v>
      </c>
      <c r="C61" s="66">
        <f>C46+C49+C52+C55+C58</f>
        <v>13357</v>
      </c>
      <c r="D61" s="66">
        <f aca="true" t="shared" si="5" ref="D61:O61">D46+D49+D52+D55+D58</f>
        <v>572</v>
      </c>
      <c r="E61" s="66">
        <f t="shared" si="5"/>
        <v>0</v>
      </c>
      <c r="F61" s="66">
        <f t="shared" si="5"/>
        <v>180994</v>
      </c>
      <c r="G61" s="66">
        <f t="shared" si="5"/>
        <v>87076</v>
      </c>
      <c r="H61" s="66">
        <f t="shared" si="5"/>
        <v>48879</v>
      </c>
      <c r="I61" s="66">
        <f t="shared" si="5"/>
        <v>129007</v>
      </c>
      <c r="J61" s="66">
        <f t="shared" si="5"/>
        <v>695</v>
      </c>
      <c r="K61" s="66">
        <f t="shared" si="5"/>
        <v>0</v>
      </c>
      <c r="L61" s="66">
        <f t="shared" si="5"/>
        <v>0</v>
      </c>
      <c r="M61" s="66">
        <f t="shared" si="5"/>
        <v>0</v>
      </c>
      <c r="N61" s="66">
        <f t="shared" si="5"/>
        <v>3640</v>
      </c>
      <c r="O61" s="67">
        <f t="shared" si="5"/>
        <v>464220</v>
      </c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</row>
    <row r="62" spans="1:34" s="12" customFormat="1" ht="12.75">
      <c r="A62" s="48"/>
      <c r="B62" s="49" t="s">
        <v>79</v>
      </c>
      <c r="C62" s="50">
        <f>C47+C50+C53+C56+C59</f>
        <v>15900</v>
      </c>
      <c r="D62" s="50">
        <f aca="true" t="shared" si="6" ref="D62:O62">D47+D50+D53+D56+D59</f>
        <v>1140</v>
      </c>
      <c r="E62" s="50">
        <f t="shared" si="6"/>
        <v>0</v>
      </c>
      <c r="F62" s="50">
        <f t="shared" si="6"/>
        <v>195930</v>
      </c>
      <c r="G62" s="50">
        <f t="shared" si="6"/>
        <v>89363</v>
      </c>
      <c r="H62" s="50">
        <f t="shared" si="6"/>
        <v>8622</v>
      </c>
      <c r="I62" s="50">
        <f t="shared" si="6"/>
        <v>144577</v>
      </c>
      <c r="J62" s="50">
        <f t="shared" si="6"/>
        <v>4720</v>
      </c>
      <c r="K62" s="50">
        <f t="shared" si="6"/>
        <v>1875</v>
      </c>
      <c r="L62" s="50">
        <f t="shared" si="6"/>
        <v>0</v>
      </c>
      <c r="M62" s="50">
        <f t="shared" si="6"/>
        <v>0</v>
      </c>
      <c r="N62" s="50">
        <f t="shared" si="6"/>
        <v>3640</v>
      </c>
      <c r="O62" s="16">
        <f t="shared" si="6"/>
        <v>465767</v>
      </c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</row>
    <row r="63" spans="1:34" s="12" customFormat="1" ht="13.5" thickBot="1">
      <c r="A63" s="17"/>
      <c r="B63" s="18" t="s">
        <v>75</v>
      </c>
      <c r="C63" s="19">
        <f>C48+C51+C54+C57+C60</f>
        <v>15384</v>
      </c>
      <c r="D63" s="19">
        <f aca="true" t="shared" si="7" ref="D63:O63">D48+D51+D54+D57+D60</f>
        <v>1146</v>
      </c>
      <c r="E63" s="19">
        <f t="shared" si="7"/>
        <v>0</v>
      </c>
      <c r="F63" s="19">
        <f t="shared" si="7"/>
        <v>195900</v>
      </c>
      <c r="G63" s="19">
        <f t="shared" si="7"/>
        <v>82403</v>
      </c>
      <c r="H63" s="19">
        <f t="shared" si="7"/>
        <v>0</v>
      </c>
      <c r="I63" s="19">
        <f t="shared" si="7"/>
        <v>144576</v>
      </c>
      <c r="J63" s="19">
        <f t="shared" si="7"/>
        <v>5351</v>
      </c>
      <c r="K63" s="19">
        <f t="shared" si="7"/>
        <v>1875</v>
      </c>
      <c r="L63" s="19">
        <f t="shared" si="7"/>
        <v>0</v>
      </c>
      <c r="M63" s="19">
        <f t="shared" si="7"/>
        <v>0</v>
      </c>
      <c r="N63" s="19">
        <f>N48+N51+N54+N57+N60</f>
        <v>3640</v>
      </c>
      <c r="O63" s="20">
        <f t="shared" si="7"/>
        <v>450275</v>
      </c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</row>
    <row r="64" spans="1:34" s="12" customFormat="1" ht="12.75">
      <c r="A64" s="54" t="s">
        <v>66</v>
      </c>
      <c r="B64" s="55" t="s">
        <v>80</v>
      </c>
      <c r="C64" s="56"/>
      <c r="D64" s="56"/>
      <c r="E64" s="56">
        <v>150</v>
      </c>
      <c r="F64" s="56"/>
      <c r="G64" s="56"/>
      <c r="H64" s="56"/>
      <c r="I64" s="56"/>
      <c r="J64" s="56"/>
      <c r="K64" s="56"/>
      <c r="L64" s="56"/>
      <c r="M64" s="56"/>
      <c r="N64" s="56">
        <v>32</v>
      </c>
      <c r="O64" s="44">
        <f aca="true" t="shared" si="8" ref="O64:O71">SUM(C64:N64)</f>
        <v>182</v>
      </c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</row>
    <row r="65" spans="1:34" s="12" customFormat="1" ht="13.5" thickBot="1">
      <c r="A65" s="29"/>
      <c r="B65" s="30" t="s">
        <v>75</v>
      </c>
      <c r="C65" s="31">
        <v>1</v>
      </c>
      <c r="D65" s="31">
        <v>0</v>
      </c>
      <c r="E65" s="31">
        <v>150</v>
      </c>
      <c r="F65" s="31"/>
      <c r="G65" s="31"/>
      <c r="H65" s="31"/>
      <c r="I65" s="31"/>
      <c r="J65" s="31"/>
      <c r="K65" s="31"/>
      <c r="L65" s="31"/>
      <c r="M65" s="31"/>
      <c r="N65" s="31">
        <v>32</v>
      </c>
      <c r="O65" s="44">
        <f t="shared" si="8"/>
        <v>183</v>
      </c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</row>
    <row r="66" spans="1:34" s="12" customFormat="1" ht="12.75">
      <c r="A66" s="25" t="s">
        <v>67</v>
      </c>
      <c r="B66" s="26" t="s">
        <v>108</v>
      </c>
      <c r="C66" s="21">
        <v>0</v>
      </c>
      <c r="D66" s="21"/>
      <c r="E66" s="21">
        <v>0</v>
      </c>
      <c r="F66" s="21"/>
      <c r="G66" s="21"/>
      <c r="H66" s="21"/>
      <c r="I66" s="21"/>
      <c r="J66" s="21"/>
      <c r="K66" s="21"/>
      <c r="L66" s="21"/>
      <c r="M66" s="21"/>
      <c r="N66" s="21">
        <v>100</v>
      </c>
      <c r="O66" s="22">
        <f t="shared" si="8"/>
        <v>100</v>
      </c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</row>
    <row r="67" spans="1:34" s="12" customFormat="1" ht="12.75">
      <c r="A67" s="41"/>
      <c r="B67" s="42" t="s">
        <v>109</v>
      </c>
      <c r="C67" s="43"/>
      <c r="D67" s="43"/>
      <c r="E67" s="43">
        <v>207</v>
      </c>
      <c r="F67" s="43"/>
      <c r="G67" s="43"/>
      <c r="H67" s="43"/>
      <c r="I67" s="43"/>
      <c r="J67" s="43"/>
      <c r="K67" s="43"/>
      <c r="L67" s="43"/>
      <c r="M67" s="43"/>
      <c r="N67" s="43">
        <v>169</v>
      </c>
      <c r="O67" s="38">
        <f t="shared" si="8"/>
        <v>376</v>
      </c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</row>
    <row r="68" spans="1:32" s="51" customFormat="1" ht="13.5" thickBot="1">
      <c r="A68" s="27"/>
      <c r="B68" s="28" t="s">
        <v>75</v>
      </c>
      <c r="C68" s="23">
        <v>0</v>
      </c>
      <c r="D68" s="23"/>
      <c r="E68" s="23">
        <v>207</v>
      </c>
      <c r="F68" s="23"/>
      <c r="G68" s="23"/>
      <c r="H68" s="23"/>
      <c r="I68" s="23"/>
      <c r="J68" s="23"/>
      <c r="K68" s="23"/>
      <c r="L68" s="23"/>
      <c r="M68" s="23"/>
      <c r="N68" s="23">
        <v>169</v>
      </c>
      <c r="O68" s="57">
        <f t="shared" si="8"/>
        <v>376</v>
      </c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</row>
    <row r="69" spans="1:32" s="142" customFormat="1" ht="12.75">
      <c r="A69" s="54"/>
      <c r="B69" s="65" t="s">
        <v>123</v>
      </c>
      <c r="C69" s="66">
        <f>SUM(C66)</f>
        <v>0</v>
      </c>
      <c r="D69" s="66">
        <f aca="true" t="shared" si="9" ref="D69:N69">SUM(D66)</f>
        <v>0</v>
      </c>
      <c r="E69" s="66">
        <f t="shared" si="9"/>
        <v>0</v>
      </c>
      <c r="F69" s="66">
        <f t="shared" si="9"/>
        <v>0</v>
      </c>
      <c r="G69" s="66">
        <f t="shared" si="9"/>
        <v>0</v>
      </c>
      <c r="H69" s="66">
        <f t="shared" si="9"/>
        <v>0</v>
      </c>
      <c r="I69" s="66">
        <f t="shared" si="9"/>
        <v>0</v>
      </c>
      <c r="J69" s="66">
        <f t="shared" si="9"/>
        <v>0</v>
      </c>
      <c r="K69" s="66">
        <f t="shared" si="9"/>
        <v>0</v>
      </c>
      <c r="L69" s="66">
        <f t="shared" si="9"/>
        <v>0</v>
      </c>
      <c r="M69" s="66">
        <f t="shared" si="9"/>
        <v>0</v>
      </c>
      <c r="N69" s="148">
        <f t="shared" si="9"/>
        <v>100</v>
      </c>
      <c r="O69" s="45">
        <f t="shared" si="8"/>
        <v>100</v>
      </c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</row>
    <row r="70" spans="1:34" s="12" customFormat="1" ht="12.75">
      <c r="A70" s="141">
        <v>17</v>
      </c>
      <c r="B70" s="65" t="s">
        <v>84</v>
      </c>
      <c r="C70" s="66">
        <f>C64+C67</f>
        <v>0</v>
      </c>
      <c r="D70" s="66">
        <f aca="true" t="shared" si="10" ref="D70:N70">D64+D67</f>
        <v>0</v>
      </c>
      <c r="E70" s="66">
        <f t="shared" si="10"/>
        <v>357</v>
      </c>
      <c r="F70" s="66">
        <f t="shared" si="10"/>
        <v>0</v>
      </c>
      <c r="G70" s="66">
        <f t="shared" si="10"/>
        <v>0</v>
      </c>
      <c r="H70" s="66">
        <f t="shared" si="10"/>
        <v>0</v>
      </c>
      <c r="I70" s="66">
        <f t="shared" si="10"/>
        <v>0</v>
      </c>
      <c r="J70" s="66">
        <f t="shared" si="10"/>
        <v>0</v>
      </c>
      <c r="K70" s="66">
        <f t="shared" si="10"/>
        <v>0</v>
      </c>
      <c r="L70" s="66">
        <f t="shared" si="10"/>
        <v>0</v>
      </c>
      <c r="M70" s="66">
        <f t="shared" si="10"/>
        <v>0</v>
      </c>
      <c r="N70" s="66">
        <f t="shared" si="10"/>
        <v>201</v>
      </c>
      <c r="O70" s="67">
        <f t="shared" si="8"/>
        <v>558</v>
      </c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</row>
    <row r="71" spans="1:35" s="51" customFormat="1" ht="13.5" thickBot="1">
      <c r="A71" s="68"/>
      <c r="B71" s="18" t="s">
        <v>75</v>
      </c>
      <c r="C71" s="19">
        <f>C65+C68</f>
        <v>1</v>
      </c>
      <c r="D71" s="19">
        <f aca="true" t="shared" si="11" ref="D71:N71">D65+D68</f>
        <v>0</v>
      </c>
      <c r="E71" s="19">
        <f t="shared" si="11"/>
        <v>357</v>
      </c>
      <c r="F71" s="19">
        <f t="shared" si="11"/>
        <v>0</v>
      </c>
      <c r="G71" s="19">
        <f t="shared" si="11"/>
        <v>0</v>
      </c>
      <c r="H71" s="19">
        <f t="shared" si="11"/>
        <v>0</v>
      </c>
      <c r="I71" s="19">
        <f t="shared" si="11"/>
        <v>0</v>
      </c>
      <c r="J71" s="19">
        <f t="shared" si="11"/>
        <v>0</v>
      </c>
      <c r="K71" s="19">
        <f t="shared" si="11"/>
        <v>0</v>
      </c>
      <c r="L71" s="19">
        <f t="shared" si="11"/>
        <v>0</v>
      </c>
      <c r="M71" s="19">
        <f t="shared" si="11"/>
        <v>0</v>
      </c>
      <c r="N71" s="19">
        <f t="shared" si="11"/>
        <v>201</v>
      </c>
      <c r="O71" s="20">
        <f t="shared" si="8"/>
        <v>559</v>
      </c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</row>
    <row r="72" spans="1:34" s="12" customFormat="1" ht="12.75">
      <c r="A72" s="69">
        <v>1</v>
      </c>
      <c r="B72" s="155" t="s">
        <v>39</v>
      </c>
      <c r="C72" s="70">
        <f>C3+C26+C41+C61+C69</f>
        <v>24229</v>
      </c>
      <c r="D72" s="70">
        <f>D3+D26+D41+D61+D69</f>
        <v>572</v>
      </c>
      <c r="E72" s="70">
        <f>E3+E26+E41+E61+E69</f>
        <v>7063</v>
      </c>
      <c r="F72" s="70">
        <f>F3+F26+F41+F61+F69</f>
        <v>180994</v>
      </c>
      <c r="G72" s="70">
        <f>G3+G26+G41+G61+G69</f>
        <v>87076</v>
      </c>
      <c r="H72" s="70">
        <f>H3+H26+H41+H61+H69</f>
        <v>48879</v>
      </c>
      <c r="I72" s="70">
        <f>I3+I26+I41+I61+I69</f>
        <v>129007</v>
      </c>
      <c r="J72" s="70">
        <f>J3+J26+J41+J61+J69</f>
        <v>695</v>
      </c>
      <c r="K72" s="70">
        <f>K3+K26+K41+K61+K69</f>
        <v>0</v>
      </c>
      <c r="L72" s="70">
        <f>L3+L26+L41+L61+L69</f>
        <v>0</v>
      </c>
      <c r="M72" s="70">
        <f>M3+M26+M41+M61+M69</f>
        <v>2700</v>
      </c>
      <c r="N72" s="152">
        <f>N3+N26+N41+N61+N69</f>
        <v>3740</v>
      </c>
      <c r="O72" s="71">
        <f>O3+O26+O41+O61+O69</f>
        <v>484955</v>
      </c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</row>
    <row r="73" spans="1:34" s="12" customFormat="1" ht="12.75">
      <c r="A73" s="72"/>
      <c r="B73" s="156" t="s">
        <v>82</v>
      </c>
      <c r="C73" s="73">
        <f>C4+C27+C42+C62+C70+C44</f>
        <v>29895</v>
      </c>
      <c r="D73" s="73">
        <f>D4+D27+D42+D62+D70+D44</f>
        <v>1140</v>
      </c>
      <c r="E73" s="73">
        <f>E4+E27+E42+E62+E70+E44</f>
        <v>15286</v>
      </c>
      <c r="F73" s="73">
        <f>F4+F27+F42+F62+F70+F44</f>
        <v>195930</v>
      </c>
      <c r="G73" s="73">
        <f>G4+G27+G42+G62+G70+G44</f>
        <v>89363</v>
      </c>
      <c r="H73" s="73">
        <f>H4+H27+H42+H62+H70+H44</f>
        <v>8622</v>
      </c>
      <c r="I73" s="73">
        <f>I4+I27+I42+I62+I70+I44</f>
        <v>144577</v>
      </c>
      <c r="J73" s="73">
        <f>J4+J27+J42+J62+J70+J44</f>
        <v>4720</v>
      </c>
      <c r="K73" s="73">
        <f>K4+K27+K42+K62+K70+K44</f>
        <v>1875</v>
      </c>
      <c r="L73" s="73">
        <f>L4+L27+L42+L62+L70+L44</f>
        <v>0</v>
      </c>
      <c r="M73" s="73">
        <f>M4+M27+M42+M62+M70+M44</f>
        <v>2195</v>
      </c>
      <c r="N73" s="153">
        <f>N4+N27+N42+N62+N70+N44</f>
        <v>8317</v>
      </c>
      <c r="O73" s="74">
        <f>O4+O27+O42+O62+O70+O44</f>
        <v>501920</v>
      </c>
      <c r="P73" s="75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</row>
    <row r="74" spans="1:34" s="12" customFormat="1" ht="12" customHeight="1" thickBot="1">
      <c r="A74" s="76"/>
      <c r="B74" s="134" t="s">
        <v>75</v>
      </c>
      <c r="C74" s="77">
        <f>C5+C28+C43+C63+C71+C45</f>
        <v>28185</v>
      </c>
      <c r="D74" s="77">
        <f>D5+D28+D43+D63+D71+D45</f>
        <v>1146</v>
      </c>
      <c r="E74" s="77">
        <f>E5+E28+E43+E63+E71+E45</f>
        <v>15674</v>
      </c>
      <c r="F74" s="77">
        <f>F5+F28+F43+F63+F71+F45</f>
        <v>195900</v>
      </c>
      <c r="G74" s="77">
        <f>G5+G28+G43+G63+G71+G45</f>
        <v>82403</v>
      </c>
      <c r="H74" s="77">
        <f>H5+H28+H43+H63+H71+H45</f>
        <v>0</v>
      </c>
      <c r="I74" s="77">
        <f>I5+I28+I43+I63+I71+I45</f>
        <v>144576</v>
      </c>
      <c r="J74" s="77">
        <f>J5+J28+J43+J63+J71+J45</f>
        <v>5351</v>
      </c>
      <c r="K74" s="77">
        <f>K5+K28+K43+K63+K71+K45</f>
        <v>1875</v>
      </c>
      <c r="L74" s="77">
        <f>L5+L28+L43+L63+L71+L45</f>
        <v>0</v>
      </c>
      <c r="M74" s="77">
        <f>M5+M28+M43+M63+M71+M45</f>
        <v>1951</v>
      </c>
      <c r="N74" s="154">
        <f>N5+N28+N43+N63+N71+N45</f>
        <v>8599</v>
      </c>
      <c r="O74" s="78">
        <f>O5+O28+O43+O63+O71+O45</f>
        <v>485660</v>
      </c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</row>
    <row r="75" spans="1:34" s="12" customFormat="1" ht="12.75">
      <c r="A75" s="79" t="s">
        <v>65</v>
      </c>
      <c r="B75" s="80" t="s">
        <v>81</v>
      </c>
      <c r="C75" s="81">
        <v>5</v>
      </c>
      <c r="D75" s="81"/>
      <c r="E75" s="81">
        <v>123</v>
      </c>
      <c r="F75" s="81"/>
      <c r="G75" s="81"/>
      <c r="H75" s="81"/>
      <c r="I75" s="81"/>
      <c r="J75" s="81"/>
      <c r="K75" s="81"/>
      <c r="L75" s="81"/>
      <c r="M75" s="81">
        <v>258</v>
      </c>
      <c r="N75" s="81">
        <v>0</v>
      </c>
      <c r="O75" s="22">
        <f>SUM(C75:N75)</f>
        <v>386</v>
      </c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</row>
    <row r="76" spans="1:34" s="12" customFormat="1" ht="13.5" thickBot="1">
      <c r="A76" s="82"/>
      <c r="B76" s="83" t="s">
        <v>75</v>
      </c>
      <c r="C76" s="84">
        <v>8</v>
      </c>
      <c r="D76" s="84"/>
      <c r="E76" s="84">
        <v>123</v>
      </c>
      <c r="F76" s="84"/>
      <c r="G76" s="84"/>
      <c r="H76" s="84"/>
      <c r="I76" s="84"/>
      <c r="J76" s="84"/>
      <c r="K76" s="84"/>
      <c r="L76" s="84"/>
      <c r="M76" s="84">
        <v>258</v>
      </c>
      <c r="N76" s="84">
        <v>0</v>
      </c>
      <c r="O76" s="32">
        <f>SUM(C76:N76)</f>
        <v>389</v>
      </c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</row>
    <row r="77" spans="1:34" s="12" customFormat="1" ht="12.75">
      <c r="A77" s="25" t="s">
        <v>40</v>
      </c>
      <c r="B77" s="26" t="s">
        <v>110</v>
      </c>
      <c r="C77" s="21">
        <v>4585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2">
        <f>SUM(C77:N77)</f>
        <v>4585</v>
      </c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</row>
    <row r="78" spans="1:34" s="12" customFormat="1" ht="12.75">
      <c r="A78" s="41"/>
      <c r="B78" s="42" t="s">
        <v>111</v>
      </c>
      <c r="C78" s="43">
        <v>4169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4">
        <f>SUM(C78:N78)</f>
        <v>4169</v>
      </c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</row>
    <row r="79" spans="1:34" s="12" customFormat="1" ht="13.5" thickBot="1">
      <c r="A79" s="27"/>
      <c r="B79" s="28" t="s">
        <v>75</v>
      </c>
      <c r="C79" s="23">
        <v>4146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85">
        <f>SUM(C79:N79)</f>
        <v>4146</v>
      </c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</row>
    <row r="80" spans="1:15" s="12" customFormat="1" ht="12.75">
      <c r="A80" s="86">
        <v>2</v>
      </c>
      <c r="B80" s="157" t="s">
        <v>69</v>
      </c>
      <c r="C80" s="87">
        <f>C77</f>
        <v>4585</v>
      </c>
      <c r="D80" s="87"/>
      <c r="E80" s="87">
        <f aca="true" t="shared" si="12" ref="E80:O80">E77</f>
        <v>0</v>
      </c>
      <c r="F80" s="87">
        <f t="shared" si="12"/>
        <v>0</v>
      </c>
      <c r="G80" s="87">
        <f t="shared" si="12"/>
        <v>0</v>
      </c>
      <c r="H80" s="87">
        <f t="shared" si="12"/>
        <v>0</v>
      </c>
      <c r="I80" s="87">
        <f t="shared" si="12"/>
        <v>0</v>
      </c>
      <c r="J80" s="87">
        <f t="shared" si="12"/>
        <v>0</v>
      </c>
      <c r="K80" s="87">
        <f t="shared" si="12"/>
        <v>0</v>
      </c>
      <c r="L80" s="87">
        <f t="shared" si="12"/>
        <v>0</v>
      </c>
      <c r="M80" s="87">
        <f t="shared" si="12"/>
        <v>0</v>
      </c>
      <c r="N80" s="87">
        <f t="shared" si="12"/>
        <v>0</v>
      </c>
      <c r="O80" s="11">
        <f t="shared" si="12"/>
        <v>4585</v>
      </c>
    </row>
    <row r="81" spans="1:15" s="12" customFormat="1" ht="12.75">
      <c r="A81" s="88"/>
      <c r="B81" s="49" t="s">
        <v>79</v>
      </c>
      <c r="C81" s="50">
        <f>C75+C78</f>
        <v>4174</v>
      </c>
      <c r="D81" s="50">
        <f aca="true" t="shared" si="13" ref="D81:O81">D75+D78</f>
        <v>0</v>
      </c>
      <c r="E81" s="50">
        <f t="shared" si="13"/>
        <v>123</v>
      </c>
      <c r="F81" s="50">
        <f t="shared" si="13"/>
        <v>0</v>
      </c>
      <c r="G81" s="50">
        <f t="shared" si="13"/>
        <v>0</v>
      </c>
      <c r="H81" s="50">
        <f t="shared" si="13"/>
        <v>0</v>
      </c>
      <c r="I81" s="50">
        <f t="shared" si="13"/>
        <v>0</v>
      </c>
      <c r="J81" s="50">
        <f t="shared" si="13"/>
        <v>0</v>
      </c>
      <c r="K81" s="50">
        <f t="shared" si="13"/>
        <v>0</v>
      </c>
      <c r="L81" s="50">
        <f t="shared" si="13"/>
        <v>0</v>
      </c>
      <c r="M81" s="50">
        <f t="shared" si="13"/>
        <v>258</v>
      </c>
      <c r="N81" s="50">
        <f t="shared" si="13"/>
        <v>0</v>
      </c>
      <c r="O81" s="16">
        <f t="shared" si="13"/>
        <v>4555</v>
      </c>
    </row>
    <row r="82" spans="1:15" s="12" customFormat="1" ht="13.5" thickBot="1">
      <c r="A82" s="89"/>
      <c r="B82" s="18" t="s">
        <v>75</v>
      </c>
      <c r="C82" s="19">
        <f>C76+C79</f>
        <v>4154</v>
      </c>
      <c r="D82" s="19"/>
      <c r="E82" s="19">
        <f aca="true" t="shared" si="14" ref="E82:O82">E76+E79</f>
        <v>123</v>
      </c>
      <c r="F82" s="19">
        <f t="shared" si="14"/>
        <v>0</v>
      </c>
      <c r="G82" s="19">
        <f t="shared" si="14"/>
        <v>0</v>
      </c>
      <c r="H82" s="19">
        <f t="shared" si="14"/>
        <v>0</v>
      </c>
      <c r="I82" s="19">
        <f t="shared" si="14"/>
        <v>0</v>
      </c>
      <c r="J82" s="19">
        <f t="shared" si="14"/>
        <v>0</v>
      </c>
      <c r="K82" s="19">
        <f t="shared" si="14"/>
        <v>0</v>
      </c>
      <c r="L82" s="19">
        <f t="shared" si="14"/>
        <v>0</v>
      </c>
      <c r="M82" s="19">
        <f t="shared" si="14"/>
        <v>258</v>
      </c>
      <c r="N82" s="19">
        <f t="shared" si="14"/>
        <v>0</v>
      </c>
      <c r="O82" s="20">
        <f t="shared" si="14"/>
        <v>4535</v>
      </c>
    </row>
    <row r="83" spans="1:15" s="12" customFormat="1" ht="12.75">
      <c r="A83" s="54" t="s">
        <v>64</v>
      </c>
      <c r="B83" s="55" t="s">
        <v>94</v>
      </c>
      <c r="C83" s="56"/>
      <c r="D83" s="56"/>
      <c r="E83" s="56">
        <v>12455</v>
      </c>
      <c r="F83" s="56"/>
      <c r="G83" s="56"/>
      <c r="H83" s="56"/>
      <c r="I83" s="56"/>
      <c r="J83" s="56"/>
      <c r="K83" s="56"/>
      <c r="L83" s="56"/>
      <c r="M83" s="56">
        <v>100</v>
      </c>
      <c r="N83" s="56"/>
      <c r="O83" s="44">
        <f aca="true" t="shared" si="15" ref="O83:O91">SUM(C83:N83)</f>
        <v>12555</v>
      </c>
    </row>
    <row r="84" spans="1:37" s="51" customFormat="1" ht="13.5" thickBot="1">
      <c r="A84" s="27"/>
      <c r="B84" s="28" t="s">
        <v>75</v>
      </c>
      <c r="C84" s="23">
        <v>16</v>
      </c>
      <c r="D84" s="23"/>
      <c r="E84" s="23">
        <v>12482</v>
      </c>
      <c r="F84" s="23"/>
      <c r="G84" s="23"/>
      <c r="H84" s="23"/>
      <c r="I84" s="23"/>
      <c r="J84" s="23"/>
      <c r="K84" s="23"/>
      <c r="L84" s="23"/>
      <c r="M84" s="23">
        <v>100</v>
      </c>
      <c r="N84" s="23"/>
      <c r="O84" s="24">
        <f t="shared" si="15"/>
        <v>12598</v>
      </c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</row>
    <row r="85" spans="1:37" s="142" customFormat="1" ht="13.5" thickBot="1">
      <c r="A85" s="54" t="s">
        <v>126</v>
      </c>
      <c r="B85" s="55" t="s">
        <v>127</v>
      </c>
      <c r="C85" s="56"/>
      <c r="D85" s="56"/>
      <c r="E85" s="56">
        <v>90</v>
      </c>
      <c r="F85" s="56"/>
      <c r="G85" s="56"/>
      <c r="H85" s="56"/>
      <c r="I85" s="56"/>
      <c r="J85" s="56"/>
      <c r="K85" s="56"/>
      <c r="L85" s="56"/>
      <c r="M85" s="56"/>
      <c r="N85" s="149"/>
      <c r="O85" s="150">
        <f t="shared" si="15"/>
        <v>90</v>
      </c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</row>
    <row r="86" spans="1:37" s="34" customFormat="1" ht="12" customHeight="1">
      <c r="A86" s="25" t="s">
        <v>41</v>
      </c>
      <c r="B86" s="26" t="s">
        <v>11</v>
      </c>
      <c r="C86" s="21">
        <v>6846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57">
        <f t="shared" si="15"/>
        <v>6846</v>
      </c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15" s="33" customFormat="1" ht="12" customHeight="1">
      <c r="A87" s="41"/>
      <c r="B87" s="42" t="s">
        <v>95</v>
      </c>
      <c r="C87" s="43">
        <v>5534</v>
      </c>
      <c r="D87" s="43"/>
      <c r="E87" s="43">
        <v>182</v>
      </c>
      <c r="F87" s="43"/>
      <c r="G87" s="43"/>
      <c r="H87" s="43"/>
      <c r="I87" s="43"/>
      <c r="J87" s="43"/>
      <c r="K87" s="43"/>
      <c r="L87" s="43"/>
      <c r="M87" s="43"/>
      <c r="N87" s="43"/>
      <c r="O87" s="38">
        <f t="shared" si="15"/>
        <v>5716</v>
      </c>
    </row>
    <row r="88" spans="1:28" s="39" customFormat="1" ht="12" customHeight="1" thickBot="1">
      <c r="A88" s="29"/>
      <c r="B88" s="30" t="s">
        <v>75</v>
      </c>
      <c r="C88" s="31">
        <v>5535</v>
      </c>
      <c r="D88" s="31"/>
      <c r="E88" s="31">
        <v>184</v>
      </c>
      <c r="F88" s="31"/>
      <c r="G88" s="31"/>
      <c r="H88" s="31"/>
      <c r="I88" s="31"/>
      <c r="J88" s="31"/>
      <c r="K88" s="31"/>
      <c r="L88" s="31"/>
      <c r="M88" s="31"/>
      <c r="N88" s="31"/>
      <c r="O88" s="32">
        <f t="shared" si="15"/>
        <v>5719</v>
      </c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</row>
    <row r="89" spans="1:28" ht="12" customHeight="1">
      <c r="A89" s="25" t="s">
        <v>42</v>
      </c>
      <c r="B89" s="26" t="s">
        <v>43</v>
      </c>
      <c r="C89" s="21">
        <v>230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2">
        <f t="shared" si="15"/>
        <v>230</v>
      </c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</row>
    <row r="90" spans="1:28" ht="12" customHeight="1">
      <c r="A90" s="41"/>
      <c r="B90" s="42" t="s">
        <v>112</v>
      </c>
      <c r="C90" s="43">
        <v>305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4">
        <f t="shared" si="15"/>
        <v>305</v>
      </c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</row>
    <row r="91" spans="1:28" ht="12" customHeight="1" thickBot="1">
      <c r="A91" s="27"/>
      <c r="B91" s="28" t="s">
        <v>75</v>
      </c>
      <c r="C91" s="23">
        <v>325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85">
        <f t="shared" si="15"/>
        <v>325</v>
      </c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</row>
    <row r="92" spans="1:28" s="12" customFormat="1" ht="12.75">
      <c r="A92" s="90">
        <v>3</v>
      </c>
      <c r="B92" s="9" t="s">
        <v>45</v>
      </c>
      <c r="C92" s="10">
        <f>C86+C89</f>
        <v>7076</v>
      </c>
      <c r="D92" s="10"/>
      <c r="E92" s="10">
        <f aca="true" t="shared" si="16" ref="E92:O92">E86+E89</f>
        <v>0</v>
      </c>
      <c r="F92" s="10">
        <f t="shared" si="16"/>
        <v>0</v>
      </c>
      <c r="G92" s="10">
        <f t="shared" si="16"/>
        <v>0</v>
      </c>
      <c r="H92" s="10">
        <f t="shared" si="16"/>
        <v>0</v>
      </c>
      <c r="I92" s="10">
        <f t="shared" si="16"/>
        <v>0</v>
      </c>
      <c r="J92" s="10">
        <f t="shared" si="16"/>
        <v>0</v>
      </c>
      <c r="K92" s="10">
        <f t="shared" si="16"/>
        <v>0</v>
      </c>
      <c r="L92" s="10">
        <f t="shared" si="16"/>
        <v>0</v>
      </c>
      <c r="M92" s="10">
        <f t="shared" si="16"/>
        <v>0</v>
      </c>
      <c r="N92" s="10">
        <f t="shared" si="16"/>
        <v>0</v>
      </c>
      <c r="O92" s="45">
        <f t="shared" si="16"/>
        <v>7076</v>
      </c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</row>
    <row r="93" spans="1:28" s="12" customFormat="1" ht="12.75">
      <c r="A93" s="91"/>
      <c r="B93" s="49" t="s">
        <v>68</v>
      </c>
      <c r="C93" s="50">
        <f aca="true" t="shared" si="17" ref="C93:O93">C83+C87+C90</f>
        <v>5839</v>
      </c>
      <c r="D93" s="50">
        <f t="shared" si="17"/>
        <v>0</v>
      </c>
      <c r="E93" s="50">
        <f t="shared" si="17"/>
        <v>12637</v>
      </c>
      <c r="F93" s="50">
        <f t="shared" si="17"/>
        <v>0</v>
      </c>
      <c r="G93" s="50">
        <f t="shared" si="17"/>
        <v>0</v>
      </c>
      <c r="H93" s="50">
        <f t="shared" si="17"/>
        <v>0</v>
      </c>
      <c r="I93" s="50">
        <f t="shared" si="17"/>
        <v>0</v>
      </c>
      <c r="J93" s="50">
        <f t="shared" si="17"/>
        <v>0</v>
      </c>
      <c r="K93" s="50">
        <f t="shared" si="17"/>
        <v>0</v>
      </c>
      <c r="L93" s="50">
        <f t="shared" si="17"/>
        <v>0</v>
      </c>
      <c r="M93" s="50">
        <f t="shared" si="17"/>
        <v>100</v>
      </c>
      <c r="N93" s="50">
        <f t="shared" si="17"/>
        <v>0</v>
      </c>
      <c r="O93" s="16">
        <f t="shared" si="17"/>
        <v>18576</v>
      </c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</row>
    <row r="94" spans="1:15" s="12" customFormat="1" ht="13.5" thickBot="1">
      <c r="A94" s="92"/>
      <c r="B94" s="18" t="s">
        <v>75</v>
      </c>
      <c r="C94" s="19">
        <f>C84+C88+C91+C85</f>
        <v>5876</v>
      </c>
      <c r="D94" s="19">
        <f aca="true" t="shared" si="18" ref="D94:O94">D84+D88+D91+D85</f>
        <v>0</v>
      </c>
      <c r="E94" s="19">
        <f t="shared" si="18"/>
        <v>12756</v>
      </c>
      <c r="F94" s="19">
        <f t="shared" si="18"/>
        <v>0</v>
      </c>
      <c r="G94" s="19">
        <f t="shared" si="18"/>
        <v>0</v>
      </c>
      <c r="H94" s="19">
        <f t="shared" si="18"/>
        <v>0</v>
      </c>
      <c r="I94" s="19">
        <f t="shared" si="18"/>
        <v>0</v>
      </c>
      <c r="J94" s="19">
        <f t="shared" si="18"/>
        <v>0</v>
      </c>
      <c r="K94" s="19">
        <f t="shared" si="18"/>
        <v>0</v>
      </c>
      <c r="L94" s="19">
        <f t="shared" si="18"/>
        <v>0</v>
      </c>
      <c r="M94" s="19">
        <f t="shared" si="18"/>
        <v>100</v>
      </c>
      <c r="N94" s="19">
        <f t="shared" si="18"/>
        <v>0</v>
      </c>
      <c r="O94" s="19">
        <f t="shared" si="18"/>
        <v>18732</v>
      </c>
    </row>
    <row r="95" spans="1:15" ht="12" customHeight="1">
      <c r="A95" s="25" t="s">
        <v>46</v>
      </c>
      <c r="B95" s="26" t="s">
        <v>113</v>
      </c>
      <c r="C95" s="21">
        <v>150</v>
      </c>
      <c r="D95" s="21"/>
      <c r="E95" s="21">
        <v>7772</v>
      </c>
      <c r="F95" s="21"/>
      <c r="G95" s="21"/>
      <c r="H95" s="21"/>
      <c r="I95" s="21"/>
      <c r="J95" s="21"/>
      <c r="K95" s="21"/>
      <c r="L95" s="21"/>
      <c r="M95" s="21"/>
      <c r="N95" s="21"/>
      <c r="O95" s="40">
        <f aca="true" t="shared" si="19" ref="O95:O118">SUM(C95:N95)</f>
        <v>7922</v>
      </c>
    </row>
    <row r="96" spans="1:15" ht="12" customHeight="1">
      <c r="A96" s="41"/>
      <c r="B96" s="42" t="s">
        <v>89</v>
      </c>
      <c r="C96" s="43">
        <v>265</v>
      </c>
      <c r="D96" s="43"/>
      <c r="E96" s="43">
        <v>7657</v>
      </c>
      <c r="F96" s="43"/>
      <c r="G96" s="43"/>
      <c r="H96" s="43"/>
      <c r="I96" s="43"/>
      <c r="J96" s="43"/>
      <c r="K96" s="43"/>
      <c r="L96" s="43"/>
      <c r="M96" s="43"/>
      <c r="N96" s="43"/>
      <c r="O96" s="38">
        <f t="shared" si="19"/>
        <v>7922</v>
      </c>
    </row>
    <row r="97" spans="1:15" ht="12" customHeight="1" thickBot="1">
      <c r="A97" s="27"/>
      <c r="B97" s="28" t="s">
        <v>75</v>
      </c>
      <c r="C97" s="23">
        <v>295</v>
      </c>
      <c r="D97" s="23"/>
      <c r="E97" s="23">
        <v>7576</v>
      </c>
      <c r="F97" s="23"/>
      <c r="G97" s="23"/>
      <c r="H97" s="23"/>
      <c r="I97" s="23"/>
      <c r="J97" s="23"/>
      <c r="K97" s="23"/>
      <c r="L97" s="23"/>
      <c r="M97" s="23"/>
      <c r="N97" s="23"/>
      <c r="O97" s="85">
        <f t="shared" si="19"/>
        <v>7871</v>
      </c>
    </row>
    <row r="98" spans="1:15" ht="12" customHeight="1">
      <c r="A98" s="25" t="s">
        <v>47</v>
      </c>
      <c r="B98" s="26" t="s">
        <v>115</v>
      </c>
      <c r="C98" s="21">
        <v>300</v>
      </c>
      <c r="D98" s="21"/>
      <c r="E98" s="21">
        <v>5151</v>
      </c>
      <c r="F98" s="21"/>
      <c r="G98" s="21"/>
      <c r="H98" s="21"/>
      <c r="I98" s="21"/>
      <c r="J98" s="21"/>
      <c r="K98" s="21"/>
      <c r="L98" s="21"/>
      <c r="M98" s="21"/>
      <c r="N98" s="21"/>
      <c r="O98" s="22">
        <f t="shared" si="19"/>
        <v>5451</v>
      </c>
    </row>
    <row r="99" spans="1:15" ht="12" customHeight="1">
      <c r="A99" s="41"/>
      <c r="B99" s="42" t="s">
        <v>114</v>
      </c>
      <c r="C99" s="43">
        <v>300</v>
      </c>
      <c r="D99" s="43"/>
      <c r="E99" s="43">
        <v>5247</v>
      </c>
      <c r="F99" s="43"/>
      <c r="G99" s="43"/>
      <c r="H99" s="43"/>
      <c r="I99" s="43"/>
      <c r="J99" s="43"/>
      <c r="K99" s="43"/>
      <c r="L99" s="43"/>
      <c r="M99" s="43"/>
      <c r="N99" s="43"/>
      <c r="O99" s="44">
        <f t="shared" si="19"/>
        <v>5547</v>
      </c>
    </row>
    <row r="100" spans="1:15" ht="12" customHeight="1" thickBot="1">
      <c r="A100" s="27"/>
      <c r="B100" s="28" t="s">
        <v>75</v>
      </c>
      <c r="C100" s="23">
        <v>233</v>
      </c>
      <c r="D100" s="23"/>
      <c r="E100" s="23">
        <v>4797</v>
      </c>
      <c r="F100" s="23"/>
      <c r="G100" s="23"/>
      <c r="H100" s="23"/>
      <c r="I100" s="23"/>
      <c r="J100" s="23"/>
      <c r="K100" s="23"/>
      <c r="L100" s="23"/>
      <c r="M100" s="23"/>
      <c r="N100" s="23"/>
      <c r="O100" s="24">
        <f t="shared" si="19"/>
        <v>5030</v>
      </c>
    </row>
    <row r="101" spans="1:15" ht="12" customHeight="1">
      <c r="A101" s="54" t="s">
        <v>48</v>
      </c>
      <c r="B101" s="55" t="s">
        <v>116</v>
      </c>
      <c r="C101" s="56">
        <v>30</v>
      </c>
      <c r="D101" s="56"/>
      <c r="E101" s="56">
        <v>7495</v>
      </c>
      <c r="F101" s="56"/>
      <c r="G101" s="56"/>
      <c r="H101" s="56"/>
      <c r="I101" s="56"/>
      <c r="J101" s="56"/>
      <c r="K101" s="56"/>
      <c r="L101" s="56"/>
      <c r="M101" s="56"/>
      <c r="N101" s="56"/>
      <c r="O101" s="22">
        <f t="shared" si="19"/>
        <v>7525</v>
      </c>
    </row>
    <row r="102" spans="1:15" ht="12" customHeight="1">
      <c r="A102" s="41"/>
      <c r="B102" s="42" t="s">
        <v>117</v>
      </c>
      <c r="C102" s="43">
        <v>30</v>
      </c>
      <c r="D102" s="43"/>
      <c r="E102" s="43">
        <v>6035</v>
      </c>
      <c r="F102" s="43"/>
      <c r="G102" s="43"/>
      <c r="H102" s="43"/>
      <c r="I102" s="43"/>
      <c r="J102" s="43"/>
      <c r="K102" s="43"/>
      <c r="L102" s="43"/>
      <c r="M102" s="43"/>
      <c r="N102" s="43"/>
      <c r="O102" s="57">
        <f t="shared" si="19"/>
        <v>6065</v>
      </c>
    </row>
    <row r="103" spans="1:15" ht="12" customHeight="1" thickBot="1">
      <c r="A103" s="29"/>
      <c r="B103" s="30" t="s">
        <v>75</v>
      </c>
      <c r="C103" s="31">
        <v>32</v>
      </c>
      <c r="D103" s="31">
        <v>0</v>
      </c>
      <c r="E103" s="31">
        <v>5902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2">
        <f t="shared" si="19"/>
        <v>5934</v>
      </c>
    </row>
    <row r="104" spans="1:15" ht="12" customHeight="1">
      <c r="A104" s="25" t="s">
        <v>49</v>
      </c>
      <c r="B104" s="26" t="s">
        <v>118</v>
      </c>
      <c r="C104" s="21"/>
      <c r="D104" s="21"/>
      <c r="E104" s="21">
        <v>6027</v>
      </c>
      <c r="F104" s="21"/>
      <c r="G104" s="21"/>
      <c r="H104" s="21"/>
      <c r="I104" s="21"/>
      <c r="J104" s="21"/>
      <c r="K104" s="21"/>
      <c r="L104" s="21"/>
      <c r="M104" s="21"/>
      <c r="N104" s="21"/>
      <c r="O104" s="22">
        <f t="shared" si="19"/>
        <v>6027</v>
      </c>
    </row>
    <row r="105" spans="1:15" ht="12" customHeight="1">
      <c r="A105" s="41"/>
      <c r="B105" s="42" t="s">
        <v>119</v>
      </c>
      <c r="C105" s="43"/>
      <c r="D105" s="43"/>
      <c r="E105" s="43">
        <v>6527</v>
      </c>
      <c r="F105" s="43"/>
      <c r="G105" s="43"/>
      <c r="H105" s="43"/>
      <c r="I105" s="43"/>
      <c r="J105" s="43"/>
      <c r="K105" s="43"/>
      <c r="L105" s="43"/>
      <c r="M105" s="43"/>
      <c r="N105" s="43"/>
      <c r="O105" s="44">
        <f t="shared" si="19"/>
        <v>6527</v>
      </c>
    </row>
    <row r="106" spans="1:15" ht="12" customHeight="1" thickBot="1">
      <c r="A106" s="27"/>
      <c r="B106" s="28" t="s">
        <v>75</v>
      </c>
      <c r="C106" s="23"/>
      <c r="D106" s="23"/>
      <c r="E106" s="23">
        <v>6603</v>
      </c>
      <c r="F106" s="23"/>
      <c r="G106" s="23"/>
      <c r="H106" s="23"/>
      <c r="I106" s="23"/>
      <c r="J106" s="23"/>
      <c r="K106" s="23"/>
      <c r="L106" s="23"/>
      <c r="M106" s="23"/>
      <c r="N106" s="23"/>
      <c r="O106" s="24">
        <f t="shared" si="19"/>
        <v>6603</v>
      </c>
    </row>
    <row r="107" spans="1:15" ht="12" customHeight="1">
      <c r="A107" s="132" t="s">
        <v>50</v>
      </c>
      <c r="B107" s="55" t="s">
        <v>120</v>
      </c>
      <c r="C107" s="56"/>
      <c r="D107" s="56"/>
      <c r="E107" s="56">
        <v>2097</v>
      </c>
      <c r="F107" s="56"/>
      <c r="G107" s="56"/>
      <c r="H107" s="56"/>
      <c r="I107" s="56"/>
      <c r="J107" s="56"/>
      <c r="K107" s="56"/>
      <c r="L107" s="56"/>
      <c r="M107" s="56"/>
      <c r="N107" s="56"/>
      <c r="O107" s="44">
        <f t="shared" si="19"/>
        <v>2097</v>
      </c>
    </row>
    <row r="108" spans="1:15" ht="12" customHeight="1">
      <c r="A108" s="132"/>
      <c r="B108" s="36" t="s">
        <v>82</v>
      </c>
      <c r="C108" s="37"/>
      <c r="D108" s="37"/>
      <c r="E108" s="37">
        <v>1087</v>
      </c>
      <c r="F108" s="37"/>
      <c r="G108" s="37"/>
      <c r="H108" s="37"/>
      <c r="I108" s="37"/>
      <c r="J108" s="37"/>
      <c r="K108" s="37"/>
      <c r="L108" s="37"/>
      <c r="M108" s="37"/>
      <c r="N108" s="37">
        <v>0</v>
      </c>
      <c r="O108" s="38">
        <f t="shared" si="19"/>
        <v>1087</v>
      </c>
    </row>
    <row r="109" spans="1:35" s="39" customFormat="1" ht="11.25" customHeight="1" thickBot="1">
      <c r="A109" s="60"/>
      <c r="B109" s="28" t="s">
        <v>75</v>
      </c>
      <c r="C109" s="23"/>
      <c r="D109" s="23"/>
      <c r="E109" s="23">
        <v>991</v>
      </c>
      <c r="F109" s="23"/>
      <c r="G109" s="23"/>
      <c r="H109" s="23"/>
      <c r="I109" s="23"/>
      <c r="J109" s="23"/>
      <c r="K109" s="23"/>
      <c r="L109" s="23"/>
      <c r="M109" s="23"/>
      <c r="N109" s="23"/>
      <c r="O109" s="24">
        <f t="shared" si="19"/>
        <v>991</v>
      </c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</row>
    <row r="110" spans="1:35" ht="12" customHeight="1">
      <c r="A110" s="54" t="s">
        <v>51</v>
      </c>
      <c r="B110" s="55" t="s">
        <v>121</v>
      </c>
      <c r="C110" s="56">
        <v>10444</v>
      </c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149"/>
      <c r="O110" s="22">
        <f t="shared" si="19"/>
        <v>10444</v>
      </c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</row>
    <row r="111" spans="1:15" ht="12" customHeight="1">
      <c r="A111" s="41"/>
      <c r="B111" s="42" t="s">
        <v>96</v>
      </c>
      <c r="C111" s="43">
        <v>9844</v>
      </c>
      <c r="D111" s="43"/>
      <c r="E111" s="43">
        <v>0</v>
      </c>
      <c r="F111" s="43"/>
      <c r="G111" s="43"/>
      <c r="H111" s="43"/>
      <c r="I111" s="43"/>
      <c r="J111" s="43"/>
      <c r="K111" s="43"/>
      <c r="L111" s="43"/>
      <c r="M111" s="43"/>
      <c r="N111" s="43"/>
      <c r="O111" s="44">
        <f t="shared" si="19"/>
        <v>9844</v>
      </c>
    </row>
    <row r="112" spans="1:15" ht="12" customHeight="1" thickBot="1">
      <c r="A112" s="27"/>
      <c r="B112" s="28" t="s">
        <v>75</v>
      </c>
      <c r="C112" s="23">
        <v>9542</v>
      </c>
      <c r="D112" s="23"/>
      <c r="E112" s="23">
        <v>0</v>
      </c>
      <c r="F112" s="23"/>
      <c r="G112" s="23"/>
      <c r="H112" s="23"/>
      <c r="I112" s="23"/>
      <c r="J112" s="23"/>
      <c r="K112" s="23"/>
      <c r="L112" s="23"/>
      <c r="M112" s="23"/>
      <c r="N112" s="23"/>
      <c r="O112" s="24">
        <f>SUM(C112:N112)</f>
        <v>9542</v>
      </c>
    </row>
    <row r="113" spans="1:15" s="12" customFormat="1" ht="12.75">
      <c r="A113" s="90">
        <v>4</v>
      </c>
      <c r="B113" s="9" t="s">
        <v>52</v>
      </c>
      <c r="C113" s="10">
        <f>C95+C98+C101+C104+C110+C107</f>
        <v>10924</v>
      </c>
      <c r="D113" s="10">
        <f>D95+D98+D101+D104+D110+D107</f>
        <v>0</v>
      </c>
      <c r="E113" s="10">
        <f>E95+E98+E101+E104+E110+E107</f>
        <v>28542</v>
      </c>
      <c r="F113" s="10">
        <f>F95+F98+F101+F104+F110+F107</f>
        <v>0</v>
      </c>
      <c r="G113" s="10">
        <f>G95+G98+G101+G104+G110+G107</f>
        <v>0</v>
      </c>
      <c r="H113" s="10">
        <f>H95+H98+H101+H104+H110+H107</f>
        <v>0</v>
      </c>
      <c r="I113" s="10">
        <f>I95+I98+I101+I104+I110+I107</f>
        <v>0</v>
      </c>
      <c r="J113" s="10">
        <f>J95+J98+J101+J104+J110+J107</f>
        <v>0</v>
      </c>
      <c r="K113" s="10">
        <f>K95+K98+K101+K104+K110+K107</f>
        <v>0</v>
      </c>
      <c r="L113" s="10">
        <f>L95+L98+L101+L104+L110+L107</f>
        <v>0</v>
      </c>
      <c r="M113" s="10">
        <f>M95+M98+M101+M104+M110+M107</f>
        <v>0</v>
      </c>
      <c r="N113" s="10">
        <f>N95+N98+N101+N104+N110+N107</f>
        <v>0</v>
      </c>
      <c r="O113" s="45">
        <f>O95+O98+O101+O104+O110+O107</f>
        <v>39466</v>
      </c>
    </row>
    <row r="114" spans="1:15" s="12" customFormat="1" ht="12.75">
      <c r="A114" s="91"/>
      <c r="B114" s="49" t="s">
        <v>82</v>
      </c>
      <c r="C114" s="50">
        <f>C96+C99+C102+C105+C108+C111</f>
        <v>10439</v>
      </c>
      <c r="D114" s="50">
        <f>D96+D99+D102+D105+D108+D111</f>
        <v>0</v>
      </c>
      <c r="E114" s="50">
        <f>E96+E99+E102+E105+E108+E111</f>
        <v>26553</v>
      </c>
      <c r="F114" s="50">
        <f>F96+F99+F102+F105+F108+F111</f>
        <v>0</v>
      </c>
      <c r="G114" s="50">
        <f>G96+G99+G102+G105+G108+G111</f>
        <v>0</v>
      </c>
      <c r="H114" s="50">
        <f>H96+H99+H102+H105+H108+H111</f>
        <v>0</v>
      </c>
      <c r="I114" s="50">
        <f>I96+I99+I102+I105+I108+I111</f>
        <v>0</v>
      </c>
      <c r="J114" s="50">
        <f>J96+J99+J102+J105+J108+J111</f>
        <v>0</v>
      </c>
      <c r="K114" s="50">
        <f>K96+K99+K102+K105+K108+K111</f>
        <v>0</v>
      </c>
      <c r="L114" s="50">
        <f>L96+L99+L102+L105+L108+L111</f>
        <v>0</v>
      </c>
      <c r="M114" s="50">
        <f>M96+M99+M102+M105+M108+M111</f>
        <v>0</v>
      </c>
      <c r="N114" s="50">
        <f>N96+N99+N102+N105+N108+N111</f>
        <v>0</v>
      </c>
      <c r="O114" s="16">
        <f>O96+O99+O102+O105+O108+O111</f>
        <v>36992</v>
      </c>
    </row>
    <row r="115" spans="1:15" s="12" customFormat="1" ht="13.5" thickBot="1">
      <c r="A115" s="92"/>
      <c r="B115" s="18" t="s">
        <v>75</v>
      </c>
      <c r="C115" s="19">
        <f>C97+C100+C103+C106+C109+C112</f>
        <v>10102</v>
      </c>
      <c r="D115" s="19">
        <f>D97+D100+D103+D106+D109+D112</f>
        <v>0</v>
      </c>
      <c r="E115" s="19">
        <f>E97+E100+E103+E106+E109+E112</f>
        <v>25869</v>
      </c>
      <c r="F115" s="19">
        <f>F97+F100+F103+F106+F109+F112</f>
        <v>0</v>
      </c>
      <c r="G115" s="19">
        <f>G97+G100+G103+G106+G109+G112</f>
        <v>0</v>
      </c>
      <c r="H115" s="19">
        <f>H97+H100+H103+H106+H109+H112</f>
        <v>0</v>
      </c>
      <c r="I115" s="19">
        <f>I97+I100+I103+I106+I109+I112</f>
        <v>0</v>
      </c>
      <c r="J115" s="19">
        <f>J97+J100+J103+J106+J109+J112</f>
        <v>0</v>
      </c>
      <c r="K115" s="19">
        <f>K97+K100+K103+K106+K109+K112</f>
        <v>0</v>
      </c>
      <c r="L115" s="19">
        <f>L97+L100+L103+L106+L109+L112</f>
        <v>0</v>
      </c>
      <c r="M115" s="19">
        <f>M97+M100+M103+M106+M109+M112</f>
        <v>0</v>
      </c>
      <c r="N115" s="19">
        <f>N97+N100+N103+N106+N109+N112</f>
        <v>0</v>
      </c>
      <c r="O115" s="20">
        <f>O97+O100+O103+O106+O109+O112</f>
        <v>35971</v>
      </c>
    </row>
    <row r="116" spans="1:15" s="12" customFormat="1" ht="12.75">
      <c r="A116" s="90">
        <v>5</v>
      </c>
      <c r="B116" s="9" t="s">
        <v>59</v>
      </c>
      <c r="C116" s="10">
        <v>487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45">
        <f t="shared" si="19"/>
        <v>487</v>
      </c>
    </row>
    <row r="117" spans="1:15" s="12" customFormat="1" ht="12.75">
      <c r="A117" s="140"/>
      <c r="B117" s="14" t="s">
        <v>122</v>
      </c>
      <c r="C117" s="15">
        <v>487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67">
        <f t="shared" si="19"/>
        <v>487</v>
      </c>
    </row>
    <row r="118" spans="1:15" s="12" customFormat="1" ht="13.5" thickBot="1">
      <c r="A118" s="17"/>
      <c r="B118" s="18" t="s">
        <v>75</v>
      </c>
      <c r="C118" s="19">
        <v>10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20">
        <f t="shared" si="19"/>
        <v>10</v>
      </c>
    </row>
    <row r="119" spans="1:15" s="97" customFormat="1" ht="13.5">
      <c r="A119" s="93"/>
      <c r="B119" s="94" t="s">
        <v>53</v>
      </c>
      <c r="C119" s="95">
        <f>C80+C92+C113+C116</f>
        <v>23072</v>
      </c>
      <c r="D119" s="95"/>
      <c r="E119" s="95">
        <f>E80+E92+E113+E116</f>
        <v>28542</v>
      </c>
      <c r="F119" s="95">
        <f>F80+F92+F113+F116</f>
        <v>0</v>
      </c>
      <c r="G119" s="95">
        <f>G80+G92+G113+G116</f>
        <v>0</v>
      </c>
      <c r="H119" s="95">
        <f>H80+H92+H113+H116</f>
        <v>0</v>
      </c>
      <c r="I119" s="95">
        <f>I80+I92+I113+I116</f>
        <v>0</v>
      </c>
      <c r="J119" s="95">
        <f>J80+J92+J113+J116</f>
        <v>0</v>
      </c>
      <c r="K119" s="95">
        <f>K80+K92+K113+K116</f>
        <v>0</v>
      </c>
      <c r="L119" s="95">
        <f>L80+L92+L113+L116</f>
        <v>0</v>
      </c>
      <c r="M119" s="95">
        <f>M80+M92+M113+M116</f>
        <v>0</v>
      </c>
      <c r="N119" s="95">
        <f>N80+N92+N113+N116</f>
        <v>0</v>
      </c>
      <c r="O119" s="96">
        <f>O80+O92+O113+O116</f>
        <v>51614</v>
      </c>
    </row>
    <row r="120" spans="1:15" s="97" customFormat="1" ht="13.5">
      <c r="A120" s="98"/>
      <c r="B120" s="99" t="s">
        <v>82</v>
      </c>
      <c r="C120" s="100">
        <f>C81+C93+C114+C116</f>
        <v>20939</v>
      </c>
      <c r="D120" s="100">
        <f>D81+D93+D114+D116</f>
        <v>0</v>
      </c>
      <c r="E120" s="100">
        <f>E81+E93+E114+E116</f>
        <v>39313</v>
      </c>
      <c r="F120" s="100">
        <f>F81+F93+F114+F116</f>
        <v>0</v>
      </c>
      <c r="G120" s="100">
        <f>G81+G93+G114+G116</f>
        <v>0</v>
      </c>
      <c r="H120" s="100">
        <f>H81+H93+H114+H116</f>
        <v>0</v>
      </c>
      <c r="I120" s="100">
        <f>I81+I93+I114+I116</f>
        <v>0</v>
      </c>
      <c r="J120" s="100">
        <f>J81+J93+J114+J116</f>
        <v>0</v>
      </c>
      <c r="K120" s="100">
        <f>K81+K93+K114+K116</f>
        <v>0</v>
      </c>
      <c r="L120" s="100">
        <f>L81+L93+L114+L116</f>
        <v>0</v>
      </c>
      <c r="M120" s="100">
        <f>M81+M93+M114+M116</f>
        <v>358</v>
      </c>
      <c r="N120" s="100">
        <f>N81+N93+N114+N116</f>
        <v>0</v>
      </c>
      <c r="O120" s="145">
        <f>O81+O93+O114+O116</f>
        <v>60610</v>
      </c>
    </row>
    <row r="121" spans="1:15" s="97" customFormat="1" ht="14.25" thickBot="1">
      <c r="A121" s="133"/>
      <c r="B121" s="134" t="s">
        <v>75</v>
      </c>
      <c r="C121" s="135">
        <f>C82+C94+C115+C118</f>
        <v>20142</v>
      </c>
      <c r="D121" s="135"/>
      <c r="E121" s="135">
        <f>E82+E94+E115+E118</f>
        <v>38748</v>
      </c>
      <c r="F121" s="135">
        <f>F82+F94+F115+F118</f>
        <v>0</v>
      </c>
      <c r="G121" s="135">
        <f>G82+G94+G115+G118</f>
        <v>0</v>
      </c>
      <c r="H121" s="135">
        <f>H82+H94+H115+H118</f>
        <v>0</v>
      </c>
      <c r="I121" s="135">
        <f>I82+I94+I115+I118</f>
        <v>0</v>
      </c>
      <c r="J121" s="135">
        <f>J82+J94+J115+J118</f>
        <v>0</v>
      </c>
      <c r="K121" s="135">
        <f>K82+K94+K115+K118</f>
        <v>0</v>
      </c>
      <c r="L121" s="135">
        <f>L82+L94+L115+L118</f>
        <v>0</v>
      </c>
      <c r="M121" s="135">
        <f>M82+M94+M115+M118</f>
        <v>358</v>
      </c>
      <c r="N121" s="135">
        <f>N82+N94+N115+N118</f>
        <v>0</v>
      </c>
      <c r="O121" s="136">
        <f>O82+O94+O115+O118</f>
        <v>59248</v>
      </c>
    </row>
    <row r="122" spans="1:15" s="12" customFormat="1" ht="12.75">
      <c r="A122" s="101"/>
      <c r="B122" s="102" t="s">
        <v>39</v>
      </c>
      <c r="C122" s="103">
        <f>C72+C119</f>
        <v>47301</v>
      </c>
      <c r="D122" s="103">
        <f>D72+D119</f>
        <v>572</v>
      </c>
      <c r="E122" s="103">
        <f>E72+E119</f>
        <v>35605</v>
      </c>
      <c r="F122" s="103">
        <f>F72+F119</f>
        <v>180994</v>
      </c>
      <c r="G122" s="103">
        <f>G72+G119</f>
        <v>87076</v>
      </c>
      <c r="H122" s="103">
        <f>H72+H119</f>
        <v>48879</v>
      </c>
      <c r="I122" s="103">
        <f>I72+I119</f>
        <v>129007</v>
      </c>
      <c r="J122" s="103">
        <f>J72+J119</f>
        <v>695</v>
      </c>
      <c r="K122" s="103">
        <f>K72+K119</f>
        <v>0</v>
      </c>
      <c r="L122" s="103">
        <f>L72+L119</f>
        <v>0</v>
      </c>
      <c r="M122" s="103">
        <f>M72+M119</f>
        <v>2700</v>
      </c>
      <c r="N122" s="103">
        <f>N72+N119</f>
        <v>3740</v>
      </c>
      <c r="O122" s="104">
        <f>O72+O119</f>
        <v>536569</v>
      </c>
    </row>
    <row r="123" spans="1:16" s="12" customFormat="1" ht="12.75">
      <c r="A123" s="105"/>
      <c r="B123" s="106" t="s">
        <v>82</v>
      </c>
      <c r="C123" s="107">
        <f>C73+C120</f>
        <v>50834</v>
      </c>
      <c r="D123" s="107">
        <f>D73+D120</f>
        <v>1140</v>
      </c>
      <c r="E123" s="107">
        <f>E73+E120</f>
        <v>54599</v>
      </c>
      <c r="F123" s="107">
        <f>F73+F120</f>
        <v>195930</v>
      </c>
      <c r="G123" s="107">
        <f>G73+G120</f>
        <v>89363</v>
      </c>
      <c r="H123" s="107">
        <f>H73+H120</f>
        <v>8622</v>
      </c>
      <c r="I123" s="107">
        <f>I73+I120</f>
        <v>144577</v>
      </c>
      <c r="J123" s="107">
        <f>J73+J120</f>
        <v>4720</v>
      </c>
      <c r="K123" s="107">
        <f>K73+K120</f>
        <v>1875</v>
      </c>
      <c r="L123" s="107">
        <f>L73+L120</f>
        <v>0</v>
      </c>
      <c r="M123" s="107">
        <f>M73+M120</f>
        <v>2553</v>
      </c>
      <c r="N123" s="107">
        <f>N73+N120</f>
        <v>8317</v>
      </c>
      <c r="O123" s="108">
        <f>O73+O120</f>
        <v>562530</v>
      </c>
      <c r="P123" s="109"/>
    </row>
    <row r="124" spans="1:15" s="12" customFormat="1" ht="13.5" thickBot="1">
      <c r="A124" s="110"/>
      <c r="B124" s="111" t="s">
        <v>75</v>
      </c>
      <c r="C124" s="112">
        <f>C74+C121</f>
        <v>48327</v>
      </c>
      <c r="D124" s="112">
        <f>D74+D121</f>
        <v>1146</v>
      </c>
      <c r="E124" s="112">
        <f>E74+E121</f>
        <v>54422</v>
      </c>
      <c r="F124" s="112">
        <f>F74+F121</f>
        <v>195900</v>
      </c>
      <c r="G124" s="112">
        <f>G74+G121</f>
        <v>82403</v>
      </c>
      <c r="H124" s="112">
        <f>H74+H121</f>
        <v>0</v>
      </c>
      <c r="I124" s="112">
        <f>I74+I121</f>
        <v>144576</v>
      </c>
      <c r="J124" s="112">
        <f>J74+J121</f>
        <v>5351</v>
      </c>
      <c r="K124" s="112">
        <f>K74+K121</f>
        <v>1875</v>
      </c>
      <c r="L124" s="112">
        <f>L74+L121</f>
        <v>0</v>
      </c>
      <c r="M124" s="112">
        <f>M74+M121</f>
        <v>2309</v>
      </c>
      <c r="N124" s="112">
        <f>N74+N121</f>
        <v>8599</v>
      </c>
      <c r="O124" s="113">
        <f>O74+O121</f>
        <v>544908</v>
      </c>
    </row>
    <row r="125" spans="1:15" s="97" customFormat="1" ht="14.25" hidden="1" thickBot="1">
      <c r="A125" s="114"/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7"/>
    </row>
    <row r="126" spans="1:47" s="118" customFormat="1" ht="13.5" thickBot="1">
      <c r="A126" s="54"/>
      <c r="B126" s="55" t="s">
        <v>55</v>
      </c>
      <c r="C126" s="56">
        <v>4680</v>
      </c>
      <c r="D126" s="56"/>
      <c r="E126" s="56">
        <v>2694</v>
      </c>
      <c r="F126" s="56"/>
      <c r="G126" s="56"/>
      <c r="H126" s="56"/>
      <c r="I126" s="56"/>
      <c r="J126" s="56"/>
      <c r="K126" s="56"/>
      <c r="L126" s="56"/>
      <c r="M126" s="56"/>
      <c r="N126" s="56"/>
      <c r="O126" s="44">
        <f aca="true" t="shared" si="20" ref="O126:O131">SUM(C126:N126)</f>
        <v>7374</v>
      </c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</row>
    <row r="127" spans="1:15" ht="12.75">
      <c r="A127" s="54"/>
      <c r="B127" s="55" t="s">
        <v>82</v>
      </c>
      <c r="C127" s="56">
        <v>6205</v>
      </c>
      <c r="D127" s="56"/>
      <c r="E127" s="56">
        <v>2694</v>
      </c>
      <c r="F127" s="56"/>
      <c r="G127" s="56"/>
      <c r="H127" s="56"/>
      <c r="I127" s="56"/>
      <c r="J127" s="56"/>
      <c r="K127" s="56"/>
      <c r="L127" s="56"/>
      <c r="M127" s="56"/>
      <c r="N127" s="56">
        <v>0</v>
      </c>
      <c r="O127" s="44">
        <v>8899</v>
      </c>
    </row>
    <row r="128" spans="1:15" ht="13.5" thickBot="1">
      <c r="A128" s="29"/>
      <c r="B128" s="30" t="s">
        <v>75</v>
      </c>
      <c r="C128" s="31">
        <v>4784</v>
      </c>
      <c r="D128" s="31"/>
      <c r="E128" s="31">
        <v>1213</v>
      </c>
      <c r="F128" s="31"/>
      <c r="G128" s="31"/>
      <c r="H128" s="31"/>
      <c r="I128" s="31"/>
      <c r="J128" s="31"/>
      <c r="K128" s="31"/>
      <c r="L128" s="31"/>
      <c r="M128" s="31"/>
      <c r="N128" s="31">
        <v>209</v>
      </c>
      <c r="O128" s="44">
        <f t="shared" si="20"/>
        <v>6206</v>
      </c>
    </row>
    <row r="129" spans="1:15" ht="13.5" customHeight="1">
      <c r="A129" s="25" t="s">
        <v>54</v>
      </c>
      <c r="B129" s="26" t="s">
        <v>0</v>
      </c>
      <c r="C129" s="21">
        <v>735</v>
      </c>
      <c r="D129" s="21"/>
      <c r="E129" s="21">
        <v>1894</v>
      </c>
      <c r="F129" s="21"/>
      <c r="G129" s="21"/>
      <c r="H129" s="21"/>
      <c r="I129" s="21"/>
      <c r="J129" s="21"/>
      <c r="K129" s="21"/>
      <c r="L129" s="21"/>
      <c r="M129" s="21"/>
      <c r="N129" s="21"/>
      <c r="O129" s="40">
        <f t="shared" si="20"/>
        <v>2629</v>
      </c>
    </row>
    <row r="130" spans="1:15" ht="13.5" customHeight="1">
      <c r="A130" s="41"/>
      <c r="B130" s="42" t="s">
        <v>90</v>
      </c>
      <c r="C130" s="43">
        <v>735</v>
      </c>
      <c r="D130" s="43"/>
      <c r="E130" s="43">
        <v>1894</v>
      </c>
      <c r="F130" s="43"/>
      <c r="G130" s="43"/>
      <c r="H130" s="43"/>
      <c r="I130" s="43"/>
      <c r="J130" s="43"/>
      <c r="K130" s="43"/>
      <c r="L130" s="43"/>
      <c r="M130" s="43"/>
      <c r="N130" s="43"/>
      <c r="O130" s="38">
        <f t="shared" si="20"/>
        <v>2629</v>
      </c>
    </row>
    <row r="131" spans="1:15" ht="13.5" thickBot="1">
      <c r="A131" s="27"/>
      <c r="B131" s="28" t="s">
        <v>75</v>
      </c>
      <c r="C131" s="23">
        <v>823</v>
      </c>
      <c r="D131" s="23"/>
      <c r="E131" s="23">
        <v>2044</v>
      </c>
      <c r="F131" s="23"/>
      <c r="G131" s="23"/>
      <c r="H131" s="23"/>
      <c r="I131" s="23"/>
      <c r="J131" s="23"/>
      <c r="K131" s="23"/>
      <c r="L131" s="23"/>
      <c r="M131" s="23"/>
      <c r="N131" s="23"/>
      <c r="O131" s="24">
        <f t="shared" si="20"/>
        <v>2867</v>
      </c>
    </row>
    <row r="132" spans="1:15" s="12" customFormat="1" ht="12.75">
      <c r="A132" s="119">
        <v>6</v>
      </c>
      <c r="B132" s="120" t="s">
        <v>56</v>
      </c>
      <c r="C132" s="121">
        <f>C126+C129</f>
        <v>5415</v>
      </c>
      <c r="D132" s="121"/>
      <c r="E132" s="121">
        <f aca="true" t="shared" si="21" ref="E132:O132">E126+E129</f>
        <v>4588</v>
      </c>
      <c r="F132" s="121">
        <f t="shared" si="21"/>
        <v>0</v>
      </c>
      <c r="G132" s="121">
        <f t="shared" si="21"/>
        <v>0</v>
      </c>
      <c r="H132" s="121">
        <f t="shared" si="21"/>
        <v>0</v>
      </c>
      <c r="I132" s="121">
        <f t="shared" si="21"/>
        <v>0</v>
      </c>
      <c r="J132" s="121">
        <f t="shared" si="21"/>
        <v>0</v>
      </c>
      <c r="K132" s="121">
        <f t="shared" si="21"/>
        <v>0</v>
      </c>
      <c r="L132" s="121">
        <f t="shared" si="21"/>
        <v>0</v>
      </c>
      <c r="M132" s="121">
        <f t="shared" si="21"/>
        <v>0</v>
      </c>
      <c r="N132" s="121">
        <f t="shared" si="21"/>
        <v>0</v>
      </c>
      <c r="O132" s="122">
        <f t="shared" si="21"/>
        <v>10003</v>
      </c>
    </row>
    <row r="133" spans="1:15" s="12" customFormat="1" ht="12.75">
      <c r="A133" s="105"/>
      <c r="B133" s="106" t="s">
        <v>82</v>
      </c>
      <c r="C133" s="123">
        <f>C127+C130</f>
        <v>6940</v>
      </c>
      <c r="D133" s="123"/>
      <c r="E133" s="123">
        <f aca="true" t="shared" si="22" ref="E133:O133">E127+E130</f>
        <v>4588</v>
      </c>
      <c r="F133" s="123">
        <f t="shared" si="22"/>
        <v>0</v>
      </c>
      <c r="G133" s="123">
        <f t="shared" si="22"/>
        <v>0</v>
      </c>
      <c r="H133" s="123">
        <f t="shared" si="22"/>
        <v>0</v>
      </c>
      <c r="I133" s="123">
        <f t="shared" si="22"/>
        <v>0</v>
      </c>
      <c r="J133" s="123">
        <f t="shared" si="22"/>
        <v>0</v>
      </c>
      <c r="K133" s="123">
        <f t="shared" si="22"/>
        <v>0</v>
      </c>
      <c r="L133" s="123">
        <f t="shared" si="22"/>
        <v>0</v>
      </c>
      <c r="M133" s="123">
        <f t="shared" si="22"/>
        <v>0</v>
      </c>
      <c r="N133" s="123">
        <f t="shared" si="22"/>
        <v>0</v>
      </c>
      <c r="O133" s="124">
        <f t="shared" si="22"/>
        <v>11528</v>
      </c>
    </row>
    <row r="134" spans="1:15" s="12" customFormat="1" ht="13.5" thickBot="1">
      <c r="A134" s="125"/>
      <c r="B134" s="120" t="s">
        <v>75</v>
      </c>
      <c r="C134" s="126">
        <f>C128+C131</f>
        <v>5607</v>
      </c>
      <c r="D134" s="126"/>
      <c r="E134" s="126">
        <f aca="true" t="shared" si="23" ref="E134:O134">E128+E131</f>
        <v>3257</v>
      </c>
      <c r="F134" s="126">
        <f t="shared" si="23"/>
        <v>0</v>
      </c>
      <c r="G134" s="126">
        <f t="shared" si="23"/>
        <v>0</v>
      </c>
      <c r="H134" s="126">
        <f t="shared" si="23"/>
        <v>0</v>
      </c>
      <c r="I134" s="126">
        <f t="shared" si="23"/>
        <v>0</v>
      </c>
      <c r="J134" s="126">
        <f t="shared" si="23"/>
        <v>0</v>
      </c>
      <c r="K134" s="126">
        <f t="shared" si="23"/>
        <v>0</v>
      </c>
      <c r="L134" s="126">
        <f t="shared" si="23"/>
        <v>0</v>
      </c>
      <c r="M134" s="126">
        <f t="shared" si="23"/>
        <v>0</v>
      </c>
      <c r="N134" s="126">
        <f t="shared" si="23"/>
        <v>209</v>
      </c>
      <c r="O134" s="127">
        <f t="shared" si="23"/>
        <v>9073</v>
      </c>
    </row>
    <row r="135" spans="1:15" s="12" customFormat="1" ht="12.75">
      <c r="A135" s="128"/>
      <c r="B135" s="129" t="s">
        <v>57</v>
      </c>
      <c r="C135" s="87">
        <f aca="true" t="shared" si="24" ref="C135:O135">SUM(C122,C132)</f>
        <v>52716</v>
      </c>
      <c r="D135" s="87">
        <f t="shared" si="24"/>
        <v>572</v>
      </c>
      <c r="E135" s="87">
        <f t="shared" si="24"/>
        <v>40193</v>
      </c>
      <c r="F135" s="87">
        <f t="shared" si="24"/>
        <v>180994</v>
      </c>
      <c r="G135" s="87">
        <f t="shared" si="24"/>
        <v>87076</v>
      </c>
      <c r="H135" s="87">
        <f t="shared" si="24"/>
        <v>48879</v>
      </c>
      <c r="I135" s="87">
        <f t="shared" si="24"/>
        <v>129007</v>
      </c>
      <c r="J135" s="87">
        <f t="shared" si="24"/>
        <v>695</v>
      </c>
      <c r="K135" s="87">
        <f t="shared" si="24"/>
        <v>0</v>
      </c>
      <c r="L135" s="87">
        <f t="shared" si="24"/>
        <v>0</v>
      </c>
      <c r="M135" s="87">
        <f t="shared" si="24"/>
        <v>2700</v>
      </c>
      <c r="N135" s="87">
        <f t="shared" si="24"/>
        <v>3740</v>
      </c>
      <c r="O135" s="11">
        <f t="shared" si="24"/>
        <v>546572</v>
      </c>
    </row>
    <row r="136" spans="1:16" s="12" customFormat="1" ht="12.75">
      <c r="A136" s="48"/>
      <c r="B136" s="106" t="s">
        <v>82</v>
      </c>
      <c r="C136" s="50">
        <f aca="true" t="shared" si="25" ref="C136:O136">C123+C133</f>
        <v>57774</v>
      </c>
      <c r="D136" s="50">
        <f t="shared" si="25"/>
        <v>1140</v>
      </c>
      <c r="E136" s="50">
        <f t="shared" si="25"/>
        <v>59187</v>
      </c>
      <c r="F136" s="50">
        <f t="shared" si="25"/>
        <v>195930</v>
      </c>
      <c r="G136" s="50">
        <f t="shared" si="25"/>
        <v>89363</v>
      </c>
      <c r="H136" s="50">
        <f t="shared" si="25"/>
        <v>8622</v>
      </c>
      <c r="I136" s="50">
        <f t="shared" si="25"/>
        <v>144577</v>
      </c>
      <c r="J136" s="50">
        <f t="shared" si="25"/>
        <v>4720</v>
      </c>
      <c r="K136" s="50">
        <f t="shared" si="25"/>
        <v>1875</v>
      </c>
      <c r="L136" s="50">
        <f t="shared" si="25"/>
        <v>0</v>
      </c>
      <c r="M136" s="50">
        <f t="shared" si="25"/>
        <v>2553</v>
      </c>
      <c r="N136" s="50">
        <f t="shared" si="25"/>
        <v>8317</v>
      </c>
      <c r="O136" s="16">
        <f t="shared" si="25"/>
        <v>574058</v>
      </c>
      <c r="P136" s="109"/>
    </row>
    <row r="137" spans="1:82" s="12" customFormat="1" ht="13.5" thickBot="1">
      <c r="A137" s="17"/>
      <c r="B137" s="111" t="s">
        <v>75</v>
      </c>
      <c r="C137" s="112">
        <f aca="true" t="shared" si="26" ref="C137:N137">C124+C134</f>
        <v>53934</v>
      </c>
      <c r="D137" s="112">
        <f t="shared" si="26"/>
        <v>1146</v>
      </c>
      <c r="E137" s="112">
        <f t="shared" si="26"/>
        <v>57679</v>
      </c>
      <c r="F137" s="112">
        <f t="shared" si="26"/>
        <v>195900</v>
      </c>
      <c r="G137" s="112">
        <f t="shared" si="26"/>
        <v>82403</v>
      </c>
      <c r="H137" s="112">
        <f t="shared" si="26"/>
        <v>0</v>
      </c>
      <c r="I137" s="112">
        <f t="shared" si="26"/>
        <v>144576</v>
      </c>
      <c r="J137" s="112">
        <f t="shared" si="26"/>
        <v>5351</v>
      </c>
      <c r="K137" s="112">
        <f t="shared" si="26"/>
        <v>1875</v>
      </c>
      <c r="L137" s="112">
        <f t="shared" si="26"/>
        <v>0</v>
      </c>
      <c r="M137" s="112">
        <f t="shared" si="26"/>
        <v>2309</v>
      </c>
      <c r="N137" s="112">
        <f t="shared" si="26"/>
        <v>8808</v>
      </c>
      <c r="O137" s="113">
        <f>O124+O134</f>
        <v>553981</v>
      </c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30"/>
      <c r="BD137" s="130"/>
      <c r="BE137" s="130"/>
      <c r="BF137" s="130"/>
      <c r="BG137" s="130"/>
      <c r="BH137" s="130"/>
      <c r="BI137" s="130"/>
      <c r="BJ137" s="130"/>
      <c r="BK137" s="130"/>
      <c r="BL137" s="130"/>
      <c r="BM137" s="130"/>
      <c r="BN137" s="130"/>
      <c r="BO137" s="130"/>
      <c r="BP137" s="130"/>
      <c r="BQ137" s="130"/>
      <c r="BR137" s="130"/>
      <c r="BS137" s="130"/>
      <c r="BT137" s="130"/>
      <c r="BU137" s="130"/>
      <c r="BV137" s="130"/>
      <c r="BW137" s="130"/>
      <c r="BX137" s="130"/>
      <c r="BY137" s="130"/>
      <c r="BZ137" s="130"/>
      <c r="CA137" s="130"/>
      <c r="CB137" s="130"/>
      <c r="CC137" s="130"/>
      <c r="CD137" s="130"/>
    </row>
    <row r="138" spans="6:9" ht="12.75">
      <c r="F138" s="131"/>
      <c r="I138" s="131"/>
    </row>
    <row r="139" spans="3:5" ht="12.75">
      <c r="C139" s="131"/>
      <c r="D139" s="131"/>
      <c r="E139" s="131"/>
    </row>
  </sheetData>
  <mergeCells count="1">
    <mergeCell ref="A1:O1"/>
  </mergeCells>
  <printOptions/>
  <pageMargins left="0.7874015748031497" right="0.5905511811023623" top="0.787401574803149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2006-03-16T14:52:24Z</cp:lastPrinted>
  <dcterms:created xsi:type="dcterms:W3CDTF">2003-02-14T07:13:59Z</dcterms:created>
  <dcterms:modified xsi:type="dcterms:W3CDTF">2005-03-14T13:45:17Z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