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3-2006-4melléklet" sheetId="1" r:id="rId1"/>
  </sheets>
  <definedNames/>
  <calcPr fullCalcOnLoad="1"/>
</workbook>
</file>

<file path=xl/sharedStrings.xml><?xml version="1.0" encoding="utf-8"?>
<sst xmlns="http://schemas.openxmlformats.org/spreadsheetml/2006/main" count="192" uniqueCount="172">
  <si>
    <t>Cím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</si>
  <si>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</si>
  <si>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</si>
  <si>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</si>
  <si>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</si>
  <si>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</si>
  <si>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</si>
  <si>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</si>
  <si>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</si>
  <si>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</si>
  <si>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</si>
  <si>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</si>
  <si>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</si>
  <si>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</si>
  <si>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</si>
  <si>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</si>
  <si>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</si>
  <si>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</si>
  <si>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</si>
  <si>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</si>
  <si>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</si>
  <si>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</si>
  <si>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</si>
  <si>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</si>
  <si>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</si>
  <si>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</si>
  <si>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</si>
  <si>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</si>
  <si>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</si>
  <si>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</si>
  <si>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</si>
  <si>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</si>
  <si>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</si>
  <si>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</si>
  <si>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</si>
  <si>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</si>
  <si>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</si>
  <si>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</si>
  <si>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</si>
  <si>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</si>
  <si>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</si>
  <si>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</si>
  <si>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</si>
  <si>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</si>
  <si>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</si>
  <si>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</si>
  <si>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</si>
  <si>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</si>
  <si>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</si>
  <si>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</si>
  <si>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</si>
  <si>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</si>
  <si>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</si>
  <si>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</si>
  <si>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</si>
  <si>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</si>
  <si>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</si>
  <si>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</si>
  <si>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</si>
  <si>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</si>
  <si>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</si>
  <si>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</si>
  <si>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</si>
  <si>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</si>
  <si>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</si>
  <si>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</si>
  <si>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Közutak üzemeltetés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</si>
  <si>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</si>
  <si>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</si>
  <si>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</si>
  <si>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</si>
  <si>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</si>
  <si>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</si>
  <si>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</si>
  <si>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</si>
  <si>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</si>
  <si>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</si>
  <si>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 xml:space="preserve">2 3 </t>
  </si>
  <si>
    <t>Óvodai int. étkeztetés</t>
  </si>
  <si>
    <t>Óvodai intézményi vagyon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</si>
  <si>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</si>
  <si>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</si>
  <si>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</si>
  <si>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</si>
  <si>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</si>
  <si>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</si>
  <si>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</si>
  <si>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</si>
  <si>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</si>
  <si>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</si>
  <si>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</si>
  <si>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</si>
  <si>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</si>
  <si>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</si>
  <si>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</si>
  <si>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</si>
  <si>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</si>
  <si>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</si>
  <si>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</si>
  <si>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</si>
  <si>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</si>
  <si>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</si>
  <si>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</si>
  <si>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</si>
  <si>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</si>
  <si>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</si>
  <si>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</si>
  <si>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Óvodai ellátás összesen</t>
  </si>
  <si>
    <t>Hiv. Önk.Tűzoltóság</t>
  </si>
  <si>
    <t>Polg.Hiv. mindössz.</t>
  </si>
  <si>
    <t>alcím</t>
  </si>
  <si>
    <t>Helyi közutak létesítés</t>
  </si>
  <si>
    <t>Pénze.</t>
  </si>
  <si>
    <t>Tart.</t>
  </si>
  <si>
    <t>Munka.a.</t>
  </si>
  <si>
    <t>Fejlesz.</t>
  </si>
  <si>
    <t>össz.</t>
  </si>
  <si>
    <t>fejl.kiad.</t>
  </si>
  <si>
    <t>Hitel</t>
  </si>
  <si>
    <t>3 4</t>
  </si>
  <si>
    <t>Szoc. étk. közvetett költség</t>
  </si>
  <si>
    <t>Szociális étkezés összesen</t>
  </si>
  <si>
    <t>közvetett költség</t>
  </si>
  <si>
    <t>Közvetett költsg</t>
  </si>
  <si>
    <t>Települési hulladék kez.összesen</t>
  </si>
  <si>
    <t>Közvetett költség</t>
  </si>
  <si>
    <t xml:space="preserve">Város és községrend. össz. </t>
  </si>
  <si>
    <t xml:space="preserve">Köztrmető  fennt. össz. </t>
  </si>
  <si>
    <t xml:space="preserve">Közutak üzemeltetése össz. </t>
  </si>
  <si>
    <t>Munakhrlyi vendégl. összesen</t>
  </si>
  <si>
    <t>Saját ingatlan haszn. összesen</t>
  </si>
  <si>
    <t>Közvetet költség</t>
  </si>
  <si>
    <t>Önkéntes tűzoltóság össz.</t>
  </si>
  <si>
    <t>Önk. int. ell. összesen:</t>
  </si>
  <si>
    <t>Egyéb szórakozt. tev. összesen:</t>
  </si>
  <si>
    <t>Óvodai int. étkezés összesen:</t>
  </si>
  <si>
    <t>Óvodai int. vagyon összesen:</t>
  </si>
  <si>
    <t>Iskolai int. étkezés összesen:</t>
  </si>
  <si>
    <t>Iskolai int. vagyon összesen:</t>
  </si>
  <si>
    <t>Anya és gyermekvéd. összesen:</t>
  </si>
  <si>
    <t>Kiegészítő alapell. összesen:</t>
  </si>
  <si>
    <t>Háziorvosi ellátás összesen:</t>
  </si>
  <si>
    <t>Költség</t>
  </si>
  <si>
    <t xml:space="preserve">Műv.Központ és Könyvtár össz. </t>
  </si>
  <si>
    <t>Rendszeres pénzbeni  szoc.ellátás</t>
  </si>
  <si>
    <t>Eseti pénzbeni szoc. ellátás</t>
  </si>
  <si>
    <t>1 3 4</t>
  </si>
  <si>
    <t>Eseti pénzbeni gyermekvéd. ellátás</t>
  </si>
  <si>
    <t>1 3 6</t>
  </si>
  <si>
    <t>1 3 7</t>
  </si>
  <si>
    <t>Rendszeres pénzb. gyermekv.c.ellát.</t>
  </si>
  <si>
    <t>Iskolai intézményi étkezés</t>
  </si>
  <si>
    <t>törl.</t>
  </si>
  <si>
    <t>Közvetlen költség mindösszesen</t>
  </si>
  <si>
    <t>Közvetett költség mindösszesen</t>
  </si>
  <si>
    <t xml:space="preserve">Költség mindösszesen </t>
  </si>
  <si>
    <t>Közvetlen  költség összesen</t>
  </si>
  <si>
    <t>Település üzemeltetés  ktg.össz.</t>
  </si>
  <si>
    <t>Szoc. ellátás közvetett ktg. össz.</t>
  </si>
  <si>
    <t>Szoc.ellátás költsége összesen</t>
  </si>
  <si>
    <t>közvetett költség összesen</t>
  </si>
  <si>
    <t xml:space="preserve">Katasztófa véd. költség össz. </t>
  </si>
  <si>
    <t>Egyéb feladatok költség  össz.</t>
  </si>
  <si>
    <t>Polg. Hiv. költség mindösszesen</t>
  </si>
  <si>
    <t>Óvodai ellátás  költség mindössz.</t>
  </si>
  <si>
    <t>Általános isk.költség mindössz.</t>
  </si>
  <si>
    <t>Közvetett költség összesen</t>
  </si>
  <si>
    <t>Eü. ellátás költség mindössz.</t>
  </si>
  <si>
    <t>Részben önáll.gazd. költség össz.</t>
  </si>
  <si>
    <t>Polg.Hiv. költség  összesen</t>
  </si>
  <si>
    <t>Sajátos nev. ig. óvodások  ellát.</t>
  </si>
  <si>
    <t>4.  számú melléklet a  3 /2006. (II.10.) számú költségvetési rendelethez
Rétság Város Önkormányzat 2006. évi költségvetésének  szakfeladatos költségei  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</si>
</sst>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Arial"/>
      <family val="0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7" fillId="0" borderId="22" xfId="0" applyFont="1" applyBorder="1" applyAlignment="1">
      <alignment horizontal="left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8" fillId="0" borderId="23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="105" zoomScaleNormal="105" workbookViewId="0" topLeftCell="A1">
      <selection activeCell="A3" sqref="A3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26" customFormat="1" ht="56.25" customHeight="1" thickBot="1">
      <c r="A1" s="33" t="s">
        <v>171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5"/>
    </row>
    <row r="2" spans="1:14" s="1" customFormat="1" ht="12" customHeight="1">
      <c r="A2" s="35" t="s">
        <v>0</v>
      </c>
      <c r="B2" s="36" t="s">
        <v>1</v>
      </c>
      <c r="C2" s="37" t="s">
        <v>142</v>
      </c>
      <c r="D2" s="37"/>
      <c r="E2" s="37"/>
      <c r="F2" s="37"/>
      <c r="G2" s="37"/>
      <c r="H2" s="37"/>
      <c r="I2" s="37"/>
      <c r="J2" s="37"/>
      <c r="K2" s="37"/>
      <c r="L2" s="37"/>
      <c r="M2" s="38" t="s">
        <v>142</v>
      </c>
      <c r="N2" s="8"/>
    </row>
    <row r="3" spans="1:14" s="1" customFormat="1" ht="12" customHeight="1">
      <c r="A3" s="39" t="s">
        <v>110</v>
      </c>
      <c r="B3" s="40" t="s">
        <v>2</v>
      </c>
      <c r="C3" s="41" t="s">
        <v>3</v>
      </c>
      <c r="D3" s="42" t="s">
        <v>114</v>
      </c>
      <c r="E3" s="43" t="s">
        <v>4</v>
      </c>
      <c r="F3" s="42" t="s">
        <v>5</v>
      </c>
      <c r="G3" s="43" t="s">
        <v>112</v>
      </c>
      <c r="H3" s="42" t="s">
        <v>113</v>
      </c>
      <c r="I3" s="44" t="s">
        <v>14</v>
      </c>
      <c r="J3" s="45" t="s">
        <v>118</v>
      </c>
      <c r="K3" s="42" t="s">
        <v>115</v>
      </c>
      <c r="L3" s="44" t="s">
        <v>117</v>
      </c>
      <c r="M3" s="46" t="s">
        <v>12</v>
      </c>
      <c r="N3" s="8"/>
    </row>
    <row r="4" spans="1:15" s="1" customFormat="1" ht="12" customHeight="1" thickBot="1">
      <c r="A4" s="47"/>
      <c r="B4" s="48"/>
      <c r="C4" s="49" t="s">
        <v>7</v>
      </c>
      <c r="D4" s="50" t="s">
        <v>8</v>
      </c>
      <c r="E4" s="51" t="s">
        <v>6</v>
      </c>
      <c r="F4" s="50" t="s">
        <v>9</v>
      </c>
      <c r="G4" s="51" t="s">
        <v>10</v>
      </c>
      <c r="H4" s="50"/>
      <c r="I4" s="47" t="s">
        <v>15</v>
      </c>
      <c r="J4" s="52" t="s">
        <v>152</v>
      </c>
      <c r="K4" s="50" t="s">
        <v>6</v>
      </c>
      <c r="L4" s="47" t="s">
        <v>116</v>
      </c>
      <c r="M4" s="53" t="s">
        <v>11</v>
      </c>
      <c r="N4" s="8"/>
      <c r="O4" s="4"/>
    </row>
    <row r="5" spans="1:14" s="2" customFormat="1" ht="12" customHeight="1" thickBot="1">
      <c r="A5" s="54" t="s">
        <v>24</v>
      </c>
      <c r="B5" s="55" t="s">
        <v>56</v>
      </c>
      <c r="C5" s="56">
        <v>69779</v>
      </c>
      <c r="D5" s="56">
        <v>21131</v>
      </c>
      <c r="E5" s="56">
        <v>13755</v>
      </c>
      <c r="F5" s="56"/>
      <c r="G5" s="56"/>
      <c r="H5" s="56"/>
      <c r="I5" s="56">
        <f aca="true" t="shared" si="0" ref="I5:I59">SUM(C5:H5)</f>
        <v>104665</v>
      </c>
      <c r="J5" s="57"/>
      <c r="K5" s="56">
        <v>240</v>
      </c>
      <c r="L5" s="56">
        <f>J5+K5</f>
        <v>240</v>
      </c>
      <c r="M5" s="58">
        <f>I5+L5</f>
        <v>104905</v>
      </c>
      <c r="N5" s="7"/>
    </row>
    <row r="6" spans="1:14" ht="12" customHeight="1">
      <c r="A6" s="59" t="s">
        <v>25</v>
      </c>
      <c r="B6" s="60" t="s">
        <v>16</v>
      </c>
      <c r="C6" s="61"/>
      <c r="D6" s="61"/>
      <c r="E6" s="61">
        <v>7575</v>
      </c>
      <c r="F6" s="61"/>
      <c r="G6" s="61"/>
      <c r="H6" s="62"/>
      <c r="I6" s="61">
        <f t="shared" si="0"/>
        <v>7575</v>
      </c>
      <c r="J6" s="61"/>
      <c r="K6" s="61"/>
      <c r="L6" s="61">
        <f>J6+K6</f>
        <v>0</v>
      </c>
      <c r="M6" s="63">
        <f aca="true" t="shared" si="1" ref="M6:M59">I6+L6</f>
        <v>7575</v>
      </c>
      <c r="N6" s="6"/>
    </row>
    <row r="7" spans="1:14" ht="12" customHeight="1" thickBot="1">
      <c r="A7" s="64" t="s">
        <v>26</v>
      </c>
      <c r="B7" s="65" t="s">
        <v>13</v>
      </c>
      <c r="C7" s="66"/>
      <c r="D7" s="66"/>
      <c r="E7" s="66">
        <v>509</v>
      </c>
      <c r="F7" s="66"/>
      <c r="G7" s="66"/>
      <c r="H7" s="67"/>
      <c r="I7" s="66">
        <f t="shared" si="0"/>
        <v>509</v>
      </c>
      <c r="J7" s="66"/>
      <c r="K7" s="66"/>
      <c r="L7" s="66">
        <f aca="true" t="shared" si="2" ref="L7:L59">J7+K7</f>
        <v>0</v>
      </c>
      <c r="M7" s="68">
        <f t="shared" si="1"/>
        <v>509</v>
      </c>
      <c r="N7" s="6"/>
    </row>
    <row r="8" spans="1:14" ht="12" customHeight="1">
      <c r="A8" s="59" t="s">
        <v>27</v>
      </c>
      <c r="B8" s="60" t="s">
        <v>17</v>
      </c>
      <c r="C8" s="69"/>
      <c r="D8" s="69"/>
      <c r="E8" s="69">
        <v>9271</v>
      </c>
      <c r="F8" s="69"/>
      <c r="G8" s="69">
        <v>100</v>
      </c>
      <c r="H8" s="69"/>
      <c r="I8" s="69">
        <f t="shared" si="0"/>
        <v>9371</v>
      </c>
      <c r="J8" s="69"/>
      <c r="K8" s="69">
        <v>5721</v>
      </c>
      <c r="L8" s="69">
        <f t="shared" si="2"/>
        <v>5721</v>
      </c>
      <c r="M8" s="70">
        <f t="shared" si="1"/>
        <v>15092</v>
      </c>
      <c r="N8" s="6"/>
    </row>
    <row r="9" spans="1:14" ht="12" customHeight="1">
      <c r="A9" s="71"/>
      <c r="B9" s="72" t="s">
        <v>123</v>
      </c>
      <c r="C9" s="73">
        <v>414</v>
      </c>
      <c r="D9" s="73">
        <v>134</v>
      </c>
      <c r="E9" s="73">
        <v>238</v>
      </c>
      <c r="F9" s="73"/>
      <c r="G9" s="73"/>
      <c r="H9" s="73"/>
      <c r="I9" s="73">
        <f t="shared" si="0"/>
        <v>786</v>
      </c>
      <c r="J9" s="73"/>
      <c r="K9" s="73"/>
      <c r="L9" s="73">
        <f t="shared" si="2"/>
        <v>0</v>
      </c>
      <c r="M9" s="74">
        <f t="shared" si="1"/>
        <v>786</v>
      </c>
      <c r="N9" s="6"/>
    </row>
    <row r="10" spans="1:14" s="18" customFormat="1" ht="12" customHeight="1" thickBot="1">
      <c r="A10" s="75"/>
      <c r="B10" s="76" t="s">
        <v>124</v>
      </c>
      <c r="C10" s="77">
        <f>SUM(C8:C9)</f>
        <v>414</v>
      </c>
      <c r="D10" s="77">
        <f aca="true" t="shared" si="3" ref="D10:M10">SUM(D8:D9)</f>
        <v>134</v>
      </c>
      <c r="E10" s="77">
        <f t="shared" si="3"/>
        <v>9509</v>
      </c>
      <c r="F10" s="77">
        <f t="shared" si="3"/>
        <v>0</v>
      </c>
      <c r="G10" s="77">
        <f t="shared" si="3"/>
        <v>100</v>
      </c>
      <c r="H10" s="77">
        <f t="shared" si="3"/>
        <v>0</v>
      </c>
      <c r="I10" s="77">
        <f t="shared" si="3"/>
        <v>10157</v>
      </c>
      <c r="J10" s="77">
        <f t="shared" si="3"/>
        <v>0</v>
      </c>
      <c r="K10" s="77">
        <f t="shared" si="3"/>
        <v>5721</v>
      </c>
      <c r="L10" s="77">
        <f t="shared" si="3"/>
        <v>5721</v>
      </c>
      <c r="M10" s="78">
        <f t="shared" si="3"/>
        <v>15878</v>
      </c>
      <c r="N10" s="19"/>
    </row>
    <row r="11" spans="1:14" s="3" customFormat="1" ht="12" customHeight="1" thickBot="1">
      <c r="A11" s="59" t="s">
        <v>28</v>
      </c>
      <c r="B11" s="79" t="s">
        <v>111</v>
      </c>
      <c r="C11" s="61"/>
      <c r="D11" s="61"/>
      <c r="E11" s="61"/>
      <c r="F11" s="61"/>
      <c r="G11" s="61"/>
      <c r="H11" s="61"/>
      <c r="I11" s="61">
        <f t="shared" si="0"/>
        <v>0</v>
      </c>
      <c r="J11" s="61"/>
      <c r="K11" s="61">
        <v>3838</v>
      </c>
      <c r="L11" s="61">
        <f t="shared" si="2"/>
        <v>3838</v>
      </c>
      <c r="M11" s="63">
        <f t="shared" si="1"/>
        <v>3838</v>
      </c>
      <c r="N11" s="6"/>
    </row>
    <row r="12" spans="1:14" ht="12" customHeight="1">
      <c r="A12" s="59" t="s">
        <v>29</v>
      </c>
      <c r="B12" s="60" t="s">
        <v>18</v>
      </c>
      <c r="C12" s="61">
        <v>11160</v>
      </c>
      <c r="D12" s="61">
        <v>3904</v>
      </c>
      <c r="E12" s="61">
        <v>2757</v>
      </c>
      <c r="F12" s="61"/>
      <c r="G12" s="61"/>
      <c r="H12" s="61">
        <v>2393</v>
      </c>
      <c r="I12" s="61">
        <f>SUM(C12:H12)</f>
        <v>20214</v>
      </c>
      <c r="J12" s="61"/>
      <c r="K12" s="61">
        <v>3240</v>
      </c>
      <c r="L12" s="61">
        <f t="shared" si="2"/>
        <v>3240</v>
      </c>
      <c r="M12" s="63">
        <f t="shared" si="1"/>
        <v>23454</v>
      </c>
      <c r="N12" s="6"/>
    </row>
    <row r="13" spans="1:14" ht="12" customHeight="1">
      <c r="A13" s="71"/>
      <c r="B13" s="72" t="s">
        <v>125</v>
      </c>
      <c r="C13" s="73">
        <v>1352</v>
      </c>
      <c r="D13" s="73">
        <v>437</v>
      </c>
      <c r="E13" s="73">
        <v>362</v>
      </c>
      <c r="F13" s="73"/>
      <c r="G13" s="73"/>
      <c r="H13" s="73"/>
      <c r="I13" s="73">
        <f>SUM(C13:H13)</f>
        <v>2151</v>
      </c>
      <c r="J13" s="73"/>
      <c r="K13" s="73"/>
      <c r="L13" s="73"/>
      <c r="M13" s="74">
        <f t="shared" si="1"/>
        <v>2151</v>
      </c>
      <c r="N13" s="6"/>
    </row>
    <row r="14" spans="1:14" s="18" customFormat="1" ht="12" customHeight="1" thickBot="1">
      <c r="A14" s="80"/>
      <c r="B14" s="81" t="s">
        <v>126</v>
      </c>
      <c r="C14" s="82">
        <f>SUM(C12:C13)</f>
        <v>12512</v>
      </c>
      <c r="D14" s="82">
        <f aca="true" t="shared" si="4" ref="D14:M14">SUM(D12:D13)</f>
        <v>4341</v>
      </c>
      <c r="E14" s="82">
        <f t="shared" si="4"/>
        <v>3119</v>
      </c>
      <c r="F14" s="82">
        <f t="shared" si="4"/>
        <v>0</v>
      </c>
      <c r="G14" s="82">
        <f t="shared" si="4"/>
        <v>0</v>
      </c>
      <c r="H14" s="82">
        <f t="shared" si="4"/>
        <v>2393</v>
      </c>
      <c r="I14" s="82">
        <f t="shared" si="4"/>
        <v>22365</v>
      </c>
      <c r="J14" s="82">
        <f t="shared" si="4"/>
        <v>0</v>
      </c>
      <c r="K14" s="82">
        <f t="shared" si="4"/>
        <v>3240</v>
      </c>
      <c r="L14" s="82">
        <f t="shared" si="4"/>
        <v>3240</v>
      </c>
      <c r="M14" s="83">
        <f t="shared" si="4"/>
        <v>25605</v>
      </c>
      <c r="N14" s="19"/>
    </row>
    <row r="15" spans="1:14" ht="12" customHeight="1" thickBot="1">
      <c r="A15" s="84" t="s">
        <v>30</v>
      </c>
      <c r="B15" s="85" t="s">
        <v>19</v>
      </c>
      <c r="C15" s="86"/>
      <c r="D15" s="86"/>
      <c r="E15" s="86">
        <v>577</v>
      </c>
      <c r="F15" s="86"/>
      <c r="G15" s="86"/>
      <c r="H15" s="86"/>
      <c r="I15" s="86">
        <f t="shared" si="0"/>
        <v>577</v>
      </c>
      <c r="J15" s="86"/>
      <c r="K15" s="86"/>
      <c r="L15" s="86">
        <f t="shared" si="2"/>
        <v>0</v>
      </c>
      <c r="M15" s="87">
        <f t="shared" si="1"/>
        <v>577</v>
      </c>
      <c r="N15" s="6"/>
    </row>
    <row r="16" spans="1:14" ht="12" customHeight="1">
      <c r="A16" s="59" t="s">
        <v>31</v>
      </c>
      <c r="B16" s="60" t="s">
        <v>20</v>
      </c>
      <c r="C16" s="61">
        <v>336</v>
      </c>
      <c r="D16" s="61">
        <v>97</v>
      </c>
      <c r="E16" s="61">
        <v>285</v>
      </c>
      <c r="F16" s="61"/>
      <c r="G16" s="61"/>
      <c r="H16" s="61"/>
      <c r="I16" s="61">
        <f t="shared" si="0"/>
        <v>718</v>
      </c>
      <c r="J16" s="61"/>
      <c r="K16" s="61">
        <v>1380</v>
      </c>
      <c r="L16" s="61">
        <f t="shared" si="2"/>
        <v>1380</v>
      </c>
      <c r="M16" s="63">
        <f t="shared" si="1"/>
        <v>2098</v>
      </c>
      <c r="N16" s="6"/>
    </row>
    <row r="17" spans="1:14" ht="12" customHeight="1">
      <c r="A17" s="71"/>
      <c r="B17" s="72" t="s">
        <v>125</v>
      </c>
      <c r="C17" s="73">
        <v>85</v>
      </c>
      <c r="D17" s="73">
        <v>28</v>
      </c>
      <c r="E17" s="73">
        <v>21</v>
      </c>
      <c r="F17" s="73"/>
      <c r="G17" s="73"/>
      <c r="H17" s="73"/>
      <c r="I17" s="73">
        <f t="shared" si="0"/>
        <v>134</v>
      </c>
      <c r="J17" s="73"/>
      <c r="K17" s="73"/>
      <c r="L17" s="73">
        <f t="shared" si="2"/>
        <v>0</v>
      </c>
      <c r="M17" s="74">
        <f t="shared" si="1"/>
        <v>134</v>
      </c>
      <c r="N17" s="6"/>
    </row>
    <row r="18" spans="1:14" s="18" customFormat="1" ht="12" customHeight="1" thickBot="1">
      <c r="A18" s="80"/>
      <c r="B18" s="81" t="s">
        <v>127</v>
      </c>
      <c r="C18" s="82">
        <f>SUM(C16:C17)</f>
        <v>421</v>
      </c>
      <c r="D18" s="82">
        <f aca="true" t="shared" si="5" ref="D18:M18">SUM(D16:D17)</f>
        <v>125</v>
      </c>
      <c r="E18" s="82">
        <f t="shared" si="5"/>
        <v>306</v>
      </c>
      <c r="F18" s="82">
        <f t="shared" si="5"/>
        <v>0</v>
      </c>
      <c r="G18" s="82">
        <f t="shared" si="5"/>
        <v>0</v>
      </c>
      <c r="H18" s="82">
        <f t="shared" si="5"/>
        <v>0</v>
      </c>
      <c r="I18" s="82">
        <f t="shared" si="5"/>
        <v>852</v>
      </c>
      <c r="J18" s="82">
        <f t="shared" si="5"/>
        <v>0</v>
      </c>
      <c r="K18" s="82">
        <f t="shared" si="5"/>
        <v>1380</v>
      </c>
      <c r="L18" s="82">
        <f t="shared" si="5"/>
        <v>1380</v>
      </c>
      <c r="M18" s="83">
        <f t="shared" si="5"/>
        <v>2232</v>
      </c>
      <c r="N18" s="19"/>
    </row>
    <row r="19" spans="1:14" ht="12" customHeight="1">
      <c r="A19" s="88" t="s">
        <v>32</v>
      </c>
      <c r="B19" s="89" t="s">
        <v>21</v>
      </c>
      <c r="C19" s="90"/>
      <c r="D19" s="90"/>
      <c r="E19" s="90">
        <v>6800</v>
      </c>
      <c r="F19" s="90"/>
      <c r="G19" s="90"/>
      <c r="H19" s="90"/>
      <c r="I19" s="90">
        <f t="shared" si="0"/>
        <v>6800</v>
      </c>
      <c r="J19" s="90">
        <v>12000</v>
      </c>
      <c r="K19" s="90"/>
      <c r="L19" s="90">
        <f t="shared" si="2"/>
        <v>12000</v>
      </c>
      <c r="M19" s="91">
        <f t="shared" si="1"/>
        <v>18800</v>
      </c>
      <c r="N19" s="6"/>
    </row>
    <row r="20" spans="1:14" ht="12" customHeight="1" thickBot="1">
      <c r="A20" s="64" t="s">
        <v>33</v>
      </c>
      <c r="B20" s="65" t="s">
        <v>22</v>
      </c>
      <c r="C20" s="66">
        <v>15</v>
      </c>
      <c r="D20" s="66">
        <v>4</v>
      </c>
      <c r="E20" s="66"/>
      <c r="F20" s="66"/>
      <c r="G20" s="66"/>
      <c r="H20" s="66"/>
      <c r="I20" s="66">
        <f t="shared" si="0"/>
        <v>19</v>
      </c>
      <c r="J20" s="66"/>
      <c r="K20" s="66"/>
      <c r="L20" s="66">
        <f t="shared" si="2"/>
        <v>0</v>
      </c>
      <c r="M20" s="68">
        <f t="shared" si="1"/>
        <v>19</v>
      </c>
      <c r="N20" s="6"/>
    </row>
    <row r="21" spans="1:14" ht="12" customHeight="1">
      <c r="A21" s="59" t="s">
        <v>34</v>
      </c>
      <c r="B21" s="60" t="s">
        <v>66</v>
      </c>
      <c r="C21" s="61"/>
      <c r="D21" s="61"/>
      <c r="E21" s="61">
        <v>1860</v>
      </c>
      <c r="F21" s="61"/>
      <c r="G21" s="61"/>
      <c r="H21" s="61"/>
      <c r="I21" s="61">
        <f t="shared" si="0"/>
        <v>1860</v>
      </c>
      <c r="J21" s="61"/>
      <c r="K21" s="61"/>
      <c r="L21" s="61">
        <f t="shared" si="2"/>
        <v>0</v>
      </c>
      <c r="M21" s="63">
        <f t="shared" si="1"/>
        <v>1860</v>
      </c>
      <c r="N21" s="6"/>
    </row>
    <row r="22" spans="1:14" ht="12" customHeight="1">
      <c r="A22" s="71"/>
      <c r="B22" s="72" t="s">
        <v>125</v>
      </c>
      <c r="C22" s="73">
        <v>305</v>
      </c>
      <c r="D22" s="73">
        <v>98</v>
      </c>
      <c r="E22" s="73">
        <v>92</v>
      </c>
      <c r="F22" s="73"/>
      <c r="G22" s="73"/>
      <c r="H22" s="73"/>
      <c r="I22" s="73">
        <f t="shared" si="0"/>
        <v>495</v>
      </c>
      <c r="J22" s="73"/>
      <c r="K22" s="73"/>
      <c r="L22" s="73">
        <f t="shared" si="2"/>
        <v>0</v>
      </c>
      <c r="M22" s="74">
        <f t="shared" si="1"/>
        <v>495</v>
      </c>
      <c r="N22" s="6"/>
    </row>
    <row r="23" spans="1:14" s="18" customFormat="1" ht="12" customHeight="1" thickBot="1">
      <c r="A23" s="75"/>
      <c r="B23" s="76" t="s">
        <v>128</v>
      </c>
      <c r="C23" s="92">
        <f>SUM(C21:C22)</f>
        <v>305</v>
      </c>
      <c r="D23" s="92">
        <f aca="true" t="shared" si="6" ref="D23:M23">SUM(D21:D22)</f>
        <v>98</v>
      </c>
      <c r="E23" s="92">
        <f t="shared" si="6"/>
        <v>1952</v>
      </c>
      <c r="F23" s="92">
        <f t="shared" si="6"/>
        <v>0</v>
      </c>
      <c r="G23" s="92">
        <f t="shared" si="6"/>
        <v>0</v>
      </c>
      <c r="H23" s="92">
        <f t="shared" si="6"/>
        <v>0</v>
      </c>
      <c r="I23" s="92">
        <f t="shared" si="6"/>
        <v>2355</v>
      </c>
      <c r="J23" s="92">
        <f t="shared" si="6"/>
        <v>0</v>
      </c>
      <c r="K23" s="92">
        <f t="shared" si="6"/>
        <v>0</v>
      </c>
      <c r="L23" s="92">
        <f t="shared" si="6"/>
        <v>0</v>
      </c>
      <c r="M23" s="93">
        <f t="shared" si="6"/>
        <v>2355</v>
      </c>
      <c r="N23" s="19"/>
    </row>
    <row r="24" spans="1:14" s="5" customFormat="1" ht="12" customHeight="1">
      <c r="A24" s="94" t="s">
        <v>35</v>
      </c>
      <c r="B24" s="95" t="s">
        <v>23</v>
      </c>
      <c r="C24" s="96">
        <f>C6+C7+C8+C11+C12+C15+C16+C19+C21+C20</f>
        <v>11511</v>
      </c>
      <c r="D24" s="96">
        <f aca="true" t="shared" si="7" ref="D24:M24">D6+D7+D8+D11+D12+D15+D16+D19+D21+D20</f>
        <v>4005</v>
      </c>
      <c r="E24" s="96">
        <f t="shared" si="7"/>
        <v>29634</v>
      </c>
      <c r="F24" s="96">
        <f t="shared" si="7"/>
        <v>0</v>
      </c>
      <c r="G24" s="96">
        <f t="shared" si="7"/>
        <v>100</v>
      </c>
      <c r="H24" s="96">
        <f t="shared" si="7"/>
        <v>2393</v>
      </c>
      <c r="I24" s="96">
        <f t="shared" si="7"/>
        <v>47643</v>
      </c>
      <c r="J24" s="96">
        <f t="shared" si="7"/>
        <v>12000</v>
      </c>
      <c r="K24" s="96">
        <f t="shared" si="7"/>
        <v>14179</v>
      </c>
      <c r="L24" s="96">
        <f t="shared" si="7"/>
        <v>26179</v>
      </c>
      <c r="M24" s="97">
        <f t="shared" si="7"/>
        <v>73822</v>
      </c>
      <c r="N24" s="12"/>
    </row>
    <row r="25" spans="1:14" s="5" customFormat="1" ht="12" customHeight="1">
      <c r="A25" s="98"/>
      <c r="B25" s="99" t="s">
        <v>156</v>
      </c>
      <c r="C25" s="100">
        <f>C9+C13+C17+C22</f>
        <v>2156</v>
      </c>
      <c r="D25" s="100">
        <f aca="true" t="shared" si="8" ref="D25:M25">D9+D13+D17+D22</f>
        <v>697</v>
      </c>
      <c r="E25" s="100">
        <f t="shared" si="8"/>
        <v>713</v>
      </c>
      <c r="F25" s="100">
        <f t="shared" si="8"/>
        <v>0</v>
      </c>
      <c r="G25" s="100">
        <f t="shared" si="8"/>
        <v>0</v>
      </c>
      <c r="H25" s="100">
        <f t="shared" si="8"/>
        <v>0</v>
      </c>
      <c r="I25" s="100">
        <f t="shared" si="8"/>
        <v>3566</v>
      </c>
      <c r="J25" s="100">
        <f t="shared" si="8"/>
        <v>0</v>
      </c>
      <c r="K25" s="100">
        <f t="shared" si="8"/>
        <v>0</v>
      </c>
      <c r="L25" s="100">
        <f t="shared" si="8"/>
        <v>0</v>
      </c>
      <c r="M25" s="101">
        <f t="shared" si="8"/>
        <v>3566</v>
      </c>
      <c r="N25" s="12"/>
    </row>
    <row r="26" spans="1:14" s="5" customFormat="1" ht="12" customHeight="1" thickBot="1">
      <c r="A26" s="102"/>
      <c r="B26" s="103" t="s">
        <v>157</v>
      </c>
      <c r="C26" s="104">
        <f>C6+C10+C11+C14+C15+C18+C19+C20+C23+C7</f>
        <v>13667</v>
      </c>
      <c r="D26" s="104">
        <f aca="true" t="shared" si="9" ref="D26:M26">D6+D10+D11+D14+D15+D18+D19+D20+D23+D7</f>
        <v>4702</v>
      </c>
      <c r="E26" s="104">
        <f t="shared" si="9"/>
        <v>30347</v>
      </c>
      <c r="F26" s="104">
        <f t="shared" si="9"/>
        <v>0</v>
      </c>
      <c r="G26" s="104">
        <f t="shared" si="9"/>
        <v>100</v>
      </c>
      <c r="H26" s="104">
        <f t="shared" si="9"/>
        <v>2393</v>
      </c>
      <c r="I26" s="104">
        <f t="shared" si="9"/>
        <v>51209</v>
      </c>
      <c r="J26" s="104">
        <f t="shared" si="9"/>
        <v>12000</v>
      </c>
      <c r="K26" s="104">
        <f t="shared" si="9"/>
        <v>14179</v>
      </c>
      <c r="L26" s="104">
        <f t="shared" si="9"/>
        <v>26179</v>
      </c>
      <c r="M26" s="105">
        <f t="shared" si="9"/>
        <v>77388</v>
      </c>
      <c r="N26" s="12"/>
    </row>
    <row r="27" spans="1:14" ht="12" customHeight="1">
      <c r="A27" s="88" t="s">
        <v>36</v>
      </c>
      <c r="B27" s="89" t="s">
        <v>144</v>
      </c>
      <c r="C27" s="90"/>
      <c r="D27" s="90">
        <v>102</v>
      </c>
      <c r="E27" s="90"/>
      <c r="F27" s="90">
        <v>1497</v>
      </c>
      <c r="G27" s="90"/>
      <c r="H27" s="90"/>
      <c r="I27" s="86">
        <f t="shared" si="0"/>
        <v>1599</v>
      </c>
      <c r="J27" s="86"/>
      <c r="K27" s="86"/>
      <c r="L27" s="86">
        <f t="shared" si="2"/>
        <v>0</v>
      </c>
      <c r="M27" s="87">
        <f t="shared" si="1"/>
        <v>1599</v>
      </c>
      <c r="N27" s="7"/>
    </row>
    <row r="28" spans="1:14" ht="12" customHeight="1">
      <c r="A28" s="88" t="s">
        <v>37</v>
      </c>
      <c r="B28" s="89" t="s">
        <v>150</v>
      </c>
      <c r="C28" s="90"/>
      <c r="D28" s="90"/>
      <c r="E28" s="90">
        <v>48</v>
      </c>
      <c r="F28" s="90">
        <v>574</v>
      </c>
      <c r="G28" s="90"/>
      <c r="H28" s="90"/>
      <c r="I28" s="73">
        <f t="shared" si="0"/>
        <v>622</v>
      </c>
      <c r="J28" s="73"/>
      <c r="K28" s="73"/>
      <c r="L28" s="73">
        <f t="shared" si="2"/>
        <v>0</v>
      </c>
      <c r="M28" s="74">
        <f t="shared" si="1"/>
        <v>622</v>
      </c>
      <c r="N28" s="7"/>
    </row>
    <row r="29" spans="1:14" ht="12" customHeight="1">
      <c r="A29" s="88" t="s">
        <v>38</v>
      </c>
      <c r="B29" s="89" t="s">
        <v>145</v>
      </c>
      <c r="C29" s="90"/>
      <c r="D29" s="90"/>
      <c r="E29" s="90"/>
      <c r="F29" s="90">
        <v>1800</v>
      </c>
      <c r="G29" s="90"/>
      <c r="H29" s="90"/>
      <c r="I29" s="73">
        <f t="shared" si="0"/>
        <v>1800</v>
      </c>
      <c r="J29" s="73"/>
      <c r="K29" s="73"/>
      <c r="L29" s="73">
        <f t="shared" si="2"/>
        <v>0</v>
      </c>
      <c r="M29" s="74">
        <f t="shared" si="1"/>
        <v>1800</v>
      </c>
      <c r="N29" s="7"/>
    </row>
    <row r="30" spans="1:14" ht="12" customHeight="1">
      <c r="A30" s="88" t="s">
        <v>146</v>
      </c>
      <c r="B30" s="89" t="s">
        <v>147</v>
      </c>
      <c r="C30" s="90"/>
      <c r="D30" s="90"/>
      <c r="E30" s="90"/>
      <c r="F30" s="90">
        <v>2150</v>
      </c>
      <c r="G30" s="90"/>
      <c r="H30" s="90"/>
      <c r="I30" s="73">
        <f t="shared" si="0"/>
        <v>2150</v>
      </c>
      <c r="J30" s="73"/>
      <c r="K30" s="73"/>
      <c r="L30" s="73">
        <f t="shared" si="2"/>
        <v>0</v>
      </c>
      <c r="M30" s="74">
        <f t="shared" si="1"/>
        <v>2150</v>
      </c>
      <c r="N30" s="7"/>
    </row>
    <row r="31" spans="1:14" ht="12" customHeight="1" thickBot="1">
      <c r="A31" s="64" t="s">
        <v>41</v>
      </c>
      <c r="B31" s="65" t="s">
        <v>39</v>
      </c>
      <c r="C31" s="66">
        <v>1292</v>
      </c>
      <c r="D31" s="66">
        <v>415</v>
      </c>
      <c r="E31" s="66">
        <v>12</v>
      </c>
      <c r="F31" s="66"/>
      <c r="G31" s="66"/>
      <c r="H31" s="66"/>
      <c r="I31" s="66">
        <f t="shared" si="0"/>
        <v>1719</v>
      </c>
      <c r="J31" s="66"/>
      <c r="K31" s="66"/>
      <c r="L31" s="66">
        <f t="shared" si="2"/>
        <v>0</v>
      </c>
      <c r="M31" s="68">
        <f t="shared" si="1"/>
        <v>1719</v>
      </c>
      <c r="N31" s="7"/>
    </row>
    <row r="32" spans="1:14" ht="12" customHeight="1">
      <c r="A32" s="59" t="s">
        <v>148</v>
      </c>
      <c r="B32" s="60" t="s">
        <v>40</v>
      </c>
      <c r="C32" s="61"/>
      <c r="D32" s="61"/>
      <c r="E32" s="61">
        <v>104</v>
      </c>
      <c r="F32" s="61">
        <v>169</v>
      </c>
      <c r="G32" s="61"/>
      <c r="H32" s="61"/>
      <c r="I32" s="61">
        <f t="shared" si="0"/>
        <v>273</v>
      </c>
      <c r="J32" s="61"/>
      <c r="K32" s="61"/>
      <c r="L32" s="61">
        <f t="shared" si="2"/>
        <v>0</v>
      </c>
      <c r="M32" s="63">
        <f t="shared" si="1"/>
        <v>273</v>
      </c>
      <c r="N32" s="7"/>
    </row>
    <row r="33" spans="1:14" ht="12" customHeight="1">
      <c r="A33" s="64"/>
      <c r="B33" s="65" t="s">
        <v>120</v>
      </c>
      <c r="C33" s="66">
        <v>422</v>
      </c>
      <c r="D33" s="66">
        <v>135</v>
      </c>
      <c r="E33" s="66">
        <v>649</v>
      </c>
      <c r="F33" s="66"/>
      <c r="G33" s="66"/>
      <c r="H33" s="66"/>
      <c r="I33" s="73">
        <f t="shared" si="0"/>
        <v>1206</v>
      </c>
      <c r="J33" s="66"/>
      <c r="K33" s="66"/>
      <c r="L33" s="73">
        <f t="shared" si="2"/>
        <v>0</v>
      </c>
      <c r="M33" s="74">
        <f t="shared" si="1"/>
        <v>1206</v>
      </c>
      <c r="N33" s="7"/>
    </row>
    <row r="34" spans="1:14" s="18" customFormat="1" ht="12" customHeight="1" thickBot="1">
      <c r="A34" s="80"/>
      <c r="B34" s="81" t="s">
        <v>121</v>
      </c>
      <c r="C34" s="82">
        <f>SUM(C32:C33)</f>
        <v>422</v>
      </c>
      <c r="D34" s="82">
        <f aca="true" t="shared" si="10" ref="D34:M34">SUM(D32:D33)</f>
        <v>135</v>
      </c>
      <c r="E34" s="82">
        <f t="shared" si="10"/>
        <v>753</v>
      </c>
      <c r="F34" s="82">
        <f t="shared" si="10"/>
        <v>169</v>
      </c>
      <c r="G34" s="82">
        <f t="shared" si="10"/>
        <v>0</v>
      </c>
      <c r="H34" s="82">
        <f t="shared" si="10"/>
        <v>0</v>
      </c>
      <c r="I34" s="82">
        <f t="shared" si="10"/>
        <v>1479</v>
      </c>
      <c r="J34" s="82">
        <f t="shared" si="10"/>
        <v>0</v>
      </c>
      <c r="K34" s="82">
        <f t="shared" si="10"/>
        <v>0</v>
      </c>
      <c r="L34" s="82">
        <f t="shared" si="10"/>
        <v>0</v>
      </c>
      <c r="M34" s="83">
        <f t="shared" si="10"/>
        <v>1479</v>
      </c>
      <c r="N34" s="17"/>
    </row>
    <row r="35" spans="1:14" ht="12" customHeight="1" thickBot="1">
      <c r="A35" s="84" t="s">
        <v>149</v>
      </c>
      <c r="B35" s="85" t="s">
        <v>42</v>
      </c>
      <c r="C35" s="86"/>
      <c r="D35" s="86"/>
      <c r="E35" s="86"/>
      <c r="F35" s="86"/>
      <c r="G35" s="86"/>
      <c r="H35" s="86"/>
      <c r="I35" s="86">
        <f t="shared" si="0"/>
        <v>0</v>
      </c>
      <c r="J35" s="86"/>
      <c r="K35" s="86"/>
      <c r="L35" s="86">
        <f t="shared" si="2"/>
        <v>0</v>
      </c>
      <c r="M35" s="87">
        <f t="shared" si="1"/>
        <v>0</v>
      </c>
      <c r="N35" s="12"/>
    </row>
    <row r="36" spans="1:14" s="5" customFormat="1" ht="12" customHeight="1">
      <c r="A36" s="94" t="s">
        <v>43</v>
      </c>
      <c r="B36" s="95" t="s">
        <v>44</v>
      </c>
      <c r="C36" s="96">
        <f>C27+C28+C29+C30+C31+C32+C35</f>
        <v>1292</v>
      </c>
      <c r="D36" s="96">
        <f aca="true" t="shared" si="11" ref="D36:M36">D27+D28+D29+D30+D31+D32+D35</f>
        <v>517</v>
      </c>
      <c r="E36" s="96">
        <f t="shared" si="11"/>
        <v>164</v>
      </c>
      <c r="F36" s="96">
        <f t="shared" si="11"/>
        <v>6190</v>
      </c>
      <c r="G36" s="96">
        <f t="shared" si="11"/>
        <v>0</v>
      </c>
      <c r="H36" s="96">
        <f t="shared" si="11"/>
        <v>0</v>
      </c>
      <c r="I36" s="96">
        <f t="shared" si="11"/>
        <v>8163</v>
      </c>
      <c r="J36" s="96">
        <f t="shared" si="11"/>
        <v>0</v>
      </c>
      <c r="K36" s="96">
        <f t="shared" si="11"/>
        <v>0</v>
      </c>
      <c r="L36" s="96">
        <f t="shared" si="11"/>
        <v>0</v>
      </c>
      <c r="M36" s="97">
        <f t="shared" si="11"/>
        <v>8163</v>
      </c>
      <c r="N36" s="14"/>
    </row>
    <row r="37" spans="1:14" s="5" customFormat="1" ht="12" customHeight="1">
      <c r="A37" s="98"/>
      <c r="B37" s="99" t="s">
        <v>158</v>
      </c>
      <c r="C37" s="100">
        <f>C33</f>
        <v>422</v>
      </c>
      <c r="D37" s="100">
        <f aca="true" t="shared" si="12" ref="D37:M37">D33</f>
        <v>135</v>
      </c>
      <c r="E37" s="100">
        <f t="shared" si="12"/>
        <v>649</v>
      </c>
      <c r="F37" s="100">
        <f t="shared" si="12"/>
        <v>0</v>
      </c>
      <c r="G37" s="100">
        <f t="shared" si="12"/>
        <v>0</v>
      </c>
      <c r="H37" s="100">
        <f t="shared" si="12"/>
        <v>0</v>
      </c>
      <c r="I37" s="100">
        <f t="shared" si="12"/>
        <v>1206</v>
      </c>
      <c r="J37" s="100">
        <f t="shared" si="12"/>
        <v>0</v>
      </c>
      <c r="K37" s="100">
        <f t="shared" si="12"/>
        <v>0</v>
      </c>
      <c r="L37" s="100">
        <f t="shared" si="12"/>
        <v>0</v>
      </c>
      <c r="M37" s="101">
        <f t="shared" si="12"/>
        <v>1206</v>
      </c>
      <c r="N37" s="14"/>
    </row>
    <row r="38" spans="1:14" s="5" customFormat="1" ht="12" customHeight="1" thickBot="1">
      <c r="A38" s="102"/>
      <c r="B38" s="103" t="s">
        <v>159</v>
      </c>
      <c r="C38" s="104">
        <f>C29+C30+C31+C34+C35+C27+C28</f>
        <v>1714</v>
      </c>
      <c r="D38" s="104">
        <f aca="true" t="shared" si="13" ref="D38:M38">D29+D30+D31+D34+D35+D27+D28</f>
        <v>652</v>
      </c>
      <c r="E38" s="104">
        <f t="shared" si="13"/>
        <v>813</v>
      </c>
      <c r="F38" s="104">
        <f t="shared" si="13"/>
        <v>6190</v>
      </c>
      <c r="G38" s="104">
        <f t="shared" si="13"/>
        <v>0</v>
      </c>
      <c r="H38" s="104">
        <f t="shared" si="13"/>
        <v>0</v>
      </c>
      <c r="I38" s="104">
        <f t="shared" si="13"/>
        <v>9369</v>
      </c>
      <c r="J38" s="104">
        <f t="shared" si="13"/>
        <v>0</v>
      </c>
      <c r="K38" s="104">
        <f t="shared" si="13"/>
        <v>0</v>
      </c>
      <c r="L38" s="104">
        <f t="shared" si="13"/>
        <v>0</v>
      </c>
      <c r="M38" s="105">
        <f t="shared" si="13"/>
        <v>9369</v>
      </c>
      <c r="N38" s="14"/>
    </row>
    <row r="39" spans="1:14" ht="12" customHeight="1" thickBot="1">
      <c r="A39" s="106" t="s">
        <v>45</v>
      </c>
      <c r="B39" s="107" t="s">
        <v>46</v>
      </c>
      <c r="C39" s="108"/>
      <c r="D39" s="108"/>
      <c r="E39" s="108">
        <v>410</v>
      </c>
      <c r="F39" s="108"/>
      <c r="G39" s="108"/>
      <c r="H39" s="108"/>
      <c r="I39" s="108">
        <f t="shared" si="0"/>
        <v>410</v>
      </c>
      <c r="J39" s="108"/>
      <c r="K39" s="108"/>
      <c r="L39" s="108">
        <f t="shared" si="2"/>
        <v>0</v>
      </c>
      <c r="M39" s="109">
        <f t="shared" si="1"/>
        <v>410</v>
      </c>
      <c r="N39" s="7"/>
    </row>
    <row r="40" spans="1:14" ht="12" customHeight="1">
      <c r="A40" s="59" t="s">
        <v>47</v>
      </c>
      <c r="B40" s="60" t="s">
        <v>48</v>
      </c>
      <c r="C40" s="61">
        <v>300</v>
      </c>
      <c r="D40" s="61">
        <v>87</v>
      </c>
      <c r="E40" s="61">
        <v>643</v>
      </c>
      <c r="F40" s="61"/>
      <c r="G40" s="61"/>
      <c r="H40" s="61"/>
      <c r="I40" s="61">
        <f t="shared" si="0"/>
        <v>1030</v>
      </c>
      <c r="J40" s="61"/>
      <c r="K40" s="61"/>
      <c r="L40" s="61">
        <f t="shared" si="2"/>
        <v>0</v>
      </c>
      <c r="M40" s="63">
        <f t="shared" si="1"/>
        <v>1030</v>
      </c>
      <c r="N40" s="7"/>
    </row>
    <row r="41" spans="1:14" ht="12" customHeight="1">
      <c r="A41" s="71"/>
      <c r="B41" s="72" t="s">
        <v>122</v>
      </c>
      <c r="C41" s="73">
        <v>98</v>
      </c>
      <c r="D41" s="73">
        <v>31</v>
      </c>
      <c r="E41" s="73">
        <v>28</v>
      </c>
      <c r="F41" s="73"/>
      <c r="G41" s="73"/>
      <c r="H41" s="73"/>
      <c r="I41" s="73">
        <f t="shared" si="0"/>
        <v>157</v>
      </c>
      <c r="J41" s="73"/>
      <c r="K41" s="73"/>
      <c r="L41" s="73">
        <f t="shared" si="2"/>
        <v>0</v>
      </c>
      <c r="M41" s="74">
        <f t="shared" si="1"/>
        <v>157</v>
      </c>
      <c r="N41" s="7"/>
    </row>
    <row r="42" spans="1:14" s="18" customFormat="1" ht="12" customHeight="1" thickBot="1">
      <c r="A42" s="75"/>
      <c r="B42" s="76" t="s">
        <v>132</v>
      </c>
      <c r="C42" s="92">
        <f>SUM(C40:C41)</f>
        <v>398</v>
      </c>
      <c r="D42" s="92">
        <f aca="true" t="shared" si="14" ref="D42:M42">SUM(D40:D41)</f>
        <v>118</v>
      </c>
      <c r="E42" s="92">
        <f t="shared" si="14"/>
        <v>671</v>
      </c>
      <c r="F42" s="92">
        <f t="shared" si="14"/>
        <v>0</v>
      </c>
      <c r="G42" s="92">
        <f t="shared" si="14"/>
        <v>0</v>
      </c>
      <c r="H42" s="92">
        <f t="shared" si="14"/>
        <v>0</v>
      </c>
      <c r="I42" s="92">
        <f t="shared" si="14"/>
        <v>1187</v>
      </c>
      <c r="J42" s="92">
        <f t="shared" si="14"/>
        <v>0</v>
      </c>
      <c r="K42" s="92">
        <f t="shared" si="14"/>
        <v>0</v>
      </c>
      <c r="L42" s="92">
        <f t="shared" si="14"/>
        <v>0</v>
      </c>
      <c r="M42" s="93">
        <f t="shared" si="14"/>
        <v>1187</v>
      </c>
      <c r="N42" s="17"/>
    </row>
    <row r="43" spans="1:14" s="5" customFormat="1" ht="12" customHeight="1">
      <c r="A43" s="94" t="s">
        <v>49</v>
      </c>
      <c r="B43" s="95" t="s">
        <v>50</v>
      </c>
      <c r="C43" s="96">
        <f>C39+C40</f>
        <v>300</v>
      </c>
      <c r="D43" s="96">
        <f>D39+D40</f>
        <v>87</v>
      </c>
      <c r="E43" s="96">
        <f>E39+E40</f>
        <v>1053</v>
      </c>
      <c r="F43" s="96">
        <f>F39+F40</f>
        <v>0</v>
      </c>
      <c r="G43" s="96">
        <f>G39+G40</f>
        <v>0</v>
      </c>
      <c r="H43" s="96">
        <f>H39+H40</f>
        <v>0</v>
      </c>
      <c r="I43" s="96">
        <f>I39+I40</f>
        <v>1440</v>
      </c>
      <c r="J43" s="96">
        <f>J39+J40</f>
        <v>0</v>
      </c>
      <c r="K43" s="96">
        <f>K39+K40</f>
        <v>0</v>
      </c>
      <c r="L43" s="96">
        <f>L39+L40</f>
        <v>0</v>
      </c>
      <c r="M43" s="97">
        <f>M39+M40</f>
        <v>1440</v>
      </c>
      <c r="N43" s="14"/>
    </row>
    <row r="44" spans="1:14" s="5" customFormat="1" ht="12" customHeight="1">
      <c r="A44" s="98"/>
      <c r="B44" s="99" t="s">
        <v>160</v>
      </c>
      <c r="C44" s="100">
        <f>C41</f>
        <v>98</v>
      </c>
      <c r="D44" s="100">
        <f aca="true" t="shared" si="15" ref="D44:M44">D41</f>
        <v>31</v>
      </c>
      <c r="E44" s="100">
        <f t="shared" si="15"/>
        <v>28</v>
      </c>
      <c r="F44" s="100">
        <f t="shared" si="15"/>
        <v>0</v>
      </c>
      <c r="G44" s="100">
        <f t="shared" si="15"/>
        <v>0</v>
      </c>
      <c r="H44" s="100">
        <f t="shared" si="15"/>
        <v>0</v>
      </c>
      <c r="I44" s="100">
        <f t="shared" si="15"/>
        <v>157</v>
      </c>
      <c r="J44" s="100">
        <f t="shared" si="15"/>
        <v>0</v>
      </c>
      <c r="K44" s="100">
        <f t="shared" si="15"/>
        <v>0</v>
      </c>
      <c r="L44" s="100">
        <f t="shared" si="15"/>
        <v>0</v>
      </c>
      <c r="M44" s="101">
        <f t="shared" si="15"/>
        <v>157</v>
      </c>
      <c r="N44" s="14"/>
    </row>
    <row r="45" spans="1:14" s="27" customFormat="1" ht="12.75" customHeight="1" thickBot="1">
      <c r="A45" s="102"/>
      <c r="B45" s="103" t="s">
        <v>161</v>
      </c>
      <c r="C45" s="104">
        <f>C42+C39</f>
        <v>398</v>
      </c>
      <c r="D45" s="104">
        <f>D42+D39</f>
        <v>118</v>
      </c>
      <c r="E45" s="104">
        <f>E42+E39</f>
        <v>1081</v>
      </c>
      <c r="F45" s="104">
        <f>F42+F39</f>
        <v>0</v>
      </c>
      <c r="G45" s="104">
        <f>G42+G39</f>
        <v>0</v>
      </c>
      <c r="H45" s="104">
        <f>H42+H39</f>
        <v>0</v>
      </c>
      <c r="I45" s="104">
        <f>I42+I39</f>
        <v>1597</v>
      </c>
      <c r="J45" s="104">
        <f>J42+J39</f>
        <v>0</v>
      </c>
      <c r="K45" s="104">
        <f>K42+K39</f>
        <v>0</v>
      </c>
      <c r="L45" s="104">
        <f>L42+L39</f>
        <v>0</v>
      </c>
      <c r="M45" s="105">
        <f>M42+M39</f>
        <v>1597</v>
      </c>
      <c r="N45" s="14"/>
    </row>
    <row r="46" spans="1:14" ht="11.25" customHeight="1">
      <c r="A46" s="59" t="s">
        <v>51</v>
      </c>
      <c r="B46" s="60" t="s">
        <v>52</v>
      </c>
      <c r="C46" s="61"/>
      <c r="D46" s="61"/>
      <c r="E46" s="61">
        <v>215</v>
      </c>
      <c r="F46" s="61"/>
      <c r="G46" s="61"/>
      <c r="H46" s="61"/>
      <c r="I46" s="61">
        <f t="shared" si="0"/>
        <v>215</v>
      </c>
      <c r="J46" s="61"/>
      <c r="K46" s="61"/>
      <c r="L46" s="61">
        <f t="shared" si="2"/>
        <v>0</v>
      </c>
      <c r="M46" s="63">
        <f t="shared" si="1"/>
        <v>215</v>
      </c>
      <c r="N46" s="7"/>
    </row>
    <row r="47" spans="1:14" ht="11.25" customHeight="1">
      <c r="A47" s="71"/>
      <c r="B47" s="72" t="s">
        <v>125</v>
      </c>
      <c r="C47" s="73">
        <v>538</v>
      </c>
      <c r="D47" s="73">
        <v>171</v>
      </c>
      <c r="E47" s="73">
        <v>826</v>
      </c>
      <c r="F47" s="73"/>
      <c r="G47" s="73"/>
      <c r="H47" s="73"/>
      <c r="I47" s="73">
        <f t="shared" si="0"/>
        <v>1535</v>
      </c>
      <c r="J47" s="73"/>
      <c r="K47" s="73"/>
      <c r="L47" s="73">
        <f t="shared" si="2"/>
        <v>0</v>
      </c>
      <c r="M47" s="74">
        <f t="shared" si="1"/>
        <v>1535</v>
      </c>
      <c r="N47" s="7"/>
    </row>
    <row r="48" spans="1:14" s="18" customFormat="1" ht="11.25" customHeight="1" thickBot="1">
      <c r="A48" s="80"/>
      <c r="B48" s="81" t="s">
        <v>129</v>
      </c>
      <c r="C48" s="82">
        <f>SUM(C46:C47)</f>
        <v>538</v>
      </c>
      <c r="D48" s="82">
        <f aca="true" t="shared" si="16" ref="D48:M48">SUM(D46:D47)</f>
        <v>171</v>
      </c>
      <c r="E48" s="82">
        <f t="shared" si="16"/>
        <v>1041</v>
      </c>
      <c r="F48" s="82">
        <f t="shared" si="16"/>
        <v>0</v>
      </c>
      <c r="G48" s="82">
        <f t="shared" si="16"/>
        <v>0</v>
      </c>
      <c r="H48" s="82">
        <f t="shared" si="16"/>
        <v>0</v>
      </c>
      <c r="I48" s="82">
        <f t="shared" si="16"/>
        <v>1750</v>
      </c>
      <c r="J48" s="82">
        <f t="shared" si="16"/>
        <v>0</v>
      </c>
      <c r="K48" s="82">
        <f t="shared" si="16"/>
        <v>0</v>
      </c>
      <c r="L48" s="82">
        <f t="shared" si="16"/>
        <v>0</v>
      </c>
      <c r="M48" s="83">
        <f t="shared" si="16"/>
        <v>1750</v>
      </c>
      <c r="N48" s="17"/>
    </row>
    <row r="49" spans="1:14" ht="11.25" customHeight="1">
      <c r="A49" s="59" t="s">
        <v>53</v>
      </c>
      <c r="B49" s="60" t="s">
        <v>54</v>
      </c>
      <c r="C49" s="61"/>
      <c r="D49" s="61"/>
      <c r="E49" s="61">
        <v>17606</v>
      </c>
      <c r="F49" s="61"/>
      <c r="G49" s="61"/>
      <c r="H49" s="61"/>
      <c r="I49" s="61">
        <f t="shared" si="0"/>
        <v>17606</v>
      </c>
      <c r="J49" s="61">
        <v>13333</v>
      </c>
      <c r="K49" s="61">
        <v>4320</v>
      </c>
      <c r="L49" s="61">
        <f t="shared" si="2"/>
        <v>17653</v>
      </c>
      <c r="M49" s="63">
        <f t="shared" si="1"/>
        <v>35259</v>
      </c>
      <c r="N49" s="7"/>
    </row>
    <row r="50" spans="1:14" ht="11.25" customHeight="1">
      <c r="A50" s="71"/>
      <c r="B50" s="72" t="s">
        <v>125</v>
      </c>
      <c r="C50" s="73">
        <v>853</v>
      </c>
      <c r="D50" s="73">
        <v>275</v>
      </c>
      <c r="E50" s="73">
        <v>213</v>
      </c>
      <c r="F50" s="73"/>
      <c r="G50" s="73"/>
      <c r="H50" s="73"/>
      <c r="I50" s="90">
        <f t="shared" si="0"/>
        <v>1341</v>
      </c>
      <c r="J50" s="73"/>
      <c r="K50" s="73"/>
      <c r="L50" s="90">
        <f t="shared" si="2"/>
        <v>0</v>
      </c>
      <c r="M50" s="91">
        <f t="shared" si="1"/>
        <v>1341</v>
      </c>
      <c r="N50" s="7"/>
    </row>
    <row r="51" spans="1:14" s="18" customFormat="1" ht="11.25" customHeight="1" thickBot="1">
      <c r="A51" s="80"/>
      <c r="B51" s="81" t="s">
        <v>130</v>
      </c>
      <c r="C51" s="82">
        <f>SUM(C49:C50)</f>
        <v>853</v>
      </c>
      <c r="D51" s="82">
        <f aca="true" t="shared" si="17" ref="D51:M51">SUM(D49:D50)</f>
        <v>275</v>
      </c>
      <c r="E51" s="82">
        <f t="shared" si="17"/>
        <v>17819</v>
      </c>
      <c r="F51" s="82">
        <f t="shared" si="17"/>
        <v>0</v>
      </c>
      <c r="G51" s="82">
        <f t="shared" si="17"/>
        <v>0</v>
      </c>
      <c r="H51" s="82">
        <f t="shared" si="17"/>
        <v>0</v>
      </c>
      <c r="I51" s="82">
        <f t="shared" si="17"/>
        <v>18947</v>
      </c>
      <c r="J51" s="82">
        <f t="shared" si="17"/>
        <v>13333</v>
      </c>
      <c r="K51" s="82">
        <f t="shared" si="17"/>
        <v>4320</v>
      </c>
      <c r="L51" s="82">
        <f t="shared" si="17"/>
        <v>17653</v>
      </c>
      <c r="M51" s="83">
        <f t="shared" si="17"/>
        <v>36600</v>
      </c>
      <c r="N51" s="17"/>
    </row>
    <row r="52" spans="1:14" ht="11.25" customHeight="1">
      <c r="A52" s="59" t="s">
        <v>55</v>
      </c>
      <c r="B52" s="60" t="s">
        <v>57</v>
      </c>
      <c r="C52" s="61">
        <v>1650</v>
      </c>
      <c r="D52" s="61">
        <v>566</v>
      </c>
      <c r="E52" s="61">
        <v>10872</v>
      </c>
      <c r="F52" s="61"/>
      <c r="G52" s="61"/>
      <c r="H52" s="61"/>
      <c r="I52" s="61">
        <f t="shared" si="0"/>
        <v>13088</v>
      </c>
      <c r="J52" s="61"/>
      <c r="K52" s="61">
        <v>60</v>
      </c>
      <c r="L52" s="61">
        <f t="shared" si="2"/>
        <v>60</v>
      </c>
      <c r="M52" s="63">
        <f t="shared" si="1"/>
        <v>13148</v>
      </c>
      <c r="N52" s="7"/>
    </row>
    <row r="53" spans="1:14" ht="11.25" customHeight="1">
      <c r="A53" s="71"/>
      <c r="B53" s="72" t="s">
        <v>125</v>
      </c>
      <c r="C53" s="73">
        <v>588</v>
      </c>
      <c r="D53" s="73">
        <v>190</v>
      </c>
      <c r="E53" s="73">
        <v>162</v>
      </c>
      <c r="F53" s="73"/>
      <c r="G53" s="73"/>
      <c r="H53" s="73"/>
      <c r="I53" s="90">
        <f t="shared" si="0"/>
        <v>940</v>
      </c>
      <c r="J53" s="73"/>
      <c r="K53" s="73"/>
      <c r="L53" s="73"/>
      <c r="M53" s="91">
        <f t="shared" si="1"/>
        <v>940</v>
      </c>
      <c r="N53" s="7"/>
    </row>
    <row r="54" spans="1:14" s="18" customFormat="1" ht="11.25" customHeight="1" thickBot="1">
      <c r="A54" s="80"/>
      <c r="B54" s="81" t="s">
        <v>133</v>
      </c>
      <c r="C54" s="82">
        <f>SUM(C52:C53)</f>
        <v>2238</v>
      </c>
      <c r="D54" s="82">
        <f aca="true" t="shared" si="18" ref="D54:M54">SUM(D52:D53)</f>
        <v>756</v>
      </c>
      <c r="E54" s="82">
        <f t="shared" si="18"/>
        <v>11034</v>
      </c>
      <c r="F54" s="82">
        <f t="shared" si="18"/>
        <v>0</v>
      </c>
      <c r="G54" s="82">
        <f t="shared" si="18"/>
        <v>0</v>
      </c>
      <c r="H54" s="82">
        <f t="shared" si="18"/>
        <v>0</v>
      </c>
      <c r="I54" s="82">
        <f t="shared" si="18"/>
        <v>14028</v>
      </c>
      <c r="J54" s="82">
        <f t="shared" si="18"/>
        <v>0</v>
      </c>
      <c r="K54" s="82">
        <f t="shared" si="18"/>
        <v>60</v>
      </c>
      <c r="L54" s="82">
        <f t="shared" si="18"/>
        <v>60</v>
      </c>
      <c r="M54" s="83">
        <f t="shared" si="18"/>
        <v>14088</v>
      </c>
      <c r="N54" s="19"/>
    </row>
    <row r="55" spans="1:14" ht="11.25" customHeight="1" thickBot="1">
      <c r="A55" s="84" t="s">
        <v>58</v>
      </c>
      <c r="B55" s="85" t="s">
        <v>59</v>
      </c>
      <c r="C55" s="86"/>
      <c r="D55" s="86"/>
      <c r="E55" s="86"/>
      <c r="F55" s="86"/>
      <c r="G55" s="86">
        <v>270</v>
      </c>
      <c r="H55" s="86"/>
      <c r="I55" s="86">
        <f t="shared" si="0"/>
        <v>270</v>
      </c>
      <c r="J55" s="86"/>
      <c r="K55" s="86">
        <v>1000</v>
      </c>
      <c r="L55" s="86">
        <f t="shared" si="2"/>
        <v>1000</v>
      </c>
      <c r="M55" s="87">
        <f t="shared" si="1"/>
        <v>1270</v>
      </c>
      <c r="N55" s="7"/>
    </row>
    <row r="56" spans="1:14" ht="11.25" customHeight="1">
      <c r="A56" s="59" t="s">
        <v>62</v>
      </c>
      <c r="B56" s="60" t="s">
        <v>63</v>
      </c>
      <c r="C56" s="61"/>
      <c r="D56" s="61"/>
      <c r="E56" s="61">
        <v>540</v>
      </c>
      <c r="F56" s="61"/>
      <c r="G56" s="61">
        <v>650</v>
      </c>
      <c r="H56" s="61"/>
      <c r="I56" s="61">
        <f t="shared" si="0"/>
        <v>1190</v>
      </c>
      <c r="J56" s="61"/>
      <c r="K56" s="61"/>
      <c r="L56" s="61">
        <f t="shared" si="2"/>
        <v>0</v>
      </c>
      <c r="M56" s="63">
        <f t="shared" si="1"/>
        <v>1190</v>
      </c>
      <c r="N56" s="7"/>
    </row>
    <row r="57" spans="1:14" ht="11.25" customHeight="1">
      <c r="A57" s="64"/>
      <c r="B57" s="65" t="s">
        <v>125</v>
      </c>
      <c r="C57" s="66">
        <v>146</v>
      </c>
      <c r="D57" s="66">
        <v>47</v>
      </c>
      <c r="E57" s="66">
        <v>43</v>
      </c>
      <c r="F57" s="66"/>
      <c r="G57" s="66"/>
      <c r="H57" s="66"/>
      <c r="I57" s="73">
        <f t="shared" si="0"/>
        <v>236</v>
      </c>
      <c r="J57" s="66"/>
      <c r="K57" s="66"/>
      <c r="L57" s="66"/>
      <c r="M57" s="74">
        <f t="shared" si="1"/>
        <v>236</v>
      </c>
      <c r="N57" s="7"/>
    </row>
    <row r="58" spans="1:14" ht="11.25" customHeight="1" thickBot="1">
      <c r="A58" s="110"/>
      <c r="B58" s="111" t="s">
        <v>134</v>
      </c>
      <c r="C58" s="112">
        <f>SUM(C56:C57)</f>
        <v>146</v>
      </c>
      <c r="D58" s="112">
        <f aca="true" t="shared" si="19" ref="D58:M58">SUM(D56:D57)</f>
        <v>47</v>
      </c>
      <c r="E58" s="112">
        <f t="shared" si="19"/>
        <v>583</v>
      </c>
      <c r="F58" s="112">
        <f t="shared" si="19"/>
        <v>0</v>
      </c>
      <c r="G58" s="112">
        <f t="shared" si="19"/>
        <v>650</v>
      </c>
      <c r="H58" s="112">
        <f t="shared" si="19"/>
        <v>0</v>
      </c>
      <c r="I58" s="112">
        <f t="shared" si="19"/>
        <v>1426</v>
      </c>
      <c r="J58" s="112">
        <f t="shared" si="19"/>
        <v>0</v>
      </c>
      <c r="K58" s="112">
        <f t="shared" si="19"/>
        <v>0</v>
      </c>
      <c r="L58" s="112">
        <f t="shared" si="19"/>
        <v>0</v>
      </c>
      <c r="M58" s="113">
        <f t="shared" si="19"/>
        <v>1426</v>
      </c>
      <c r="N58" s="7"/>
    </row>
    <row r="59" spans="1:14" ht="11.25" customHeight="1" thickBot="1">
      <c r="A59" s="84" t="s">
        <v>60</v>
      </c>
      <c r="B59" s="85" t="s">
        <v>61</v>
      </c>
      <c r="C59" s="86"/>
      <c r="D59" s="86"/>
      <c r="E59" s="86"/>
      <c r="F59" s="86"/>
      <c r="G59" s="86">
        <v>3200</v>
      </c>
      <c r="H59" s="86"/>
      <c r="I59" s="86">
        <f t="shared" si="0"/>
        <v>3200</v>
      </c>
      <c r="J59" s="86"/>
      <c r="K59" s="86">
        <v>3000</v>
      </c>
      <c r="L59" s="86">
        <f t="shared" si="2"/>
        <v>3000</v>
      </c>
      <c r="M59" s="87">
        <f t="shared" si="1"/>
        <v>6200</v>
      </c>
      <c r="N59" s="7"/>
    </row>
    <row r="60" spans="1:14" s="2" customFormat="1" ht="12" customHeight="1">
      <c r="A60" s="114" t="s">
        <v>64</v>
      </c>
      <c r="B60" s="115" t="s">
        <v>65</v>
      </c>
      <c r="C60" s="116">
        <f>C46+C49+C52+C55+C56+C59</f>
        <v>1650</v>
      </c>
      <c r="D60" s="116">
        <f aca="true" t="shared" si="20" ref="D60:M60">D46+D49+D52+D55+D56+D59</f>
        <v>566</v>
      </c>
      <c r="E60" s="116">
        <f t="shared" si="20"/>
        <v>29233</v>
      </c>
      <c r="F60" s="116">
        <f t="shared" si="20"/>
        <v>0</v>
      </c>
      <c r="G60" s="116">
        <f t="shared" si="20"/>
        <v>4120</v>
      </c>
      <c r="H60" s="116">
        <f t="shared" si="20"/>
        <v>0</v>
      </c>
      <c r="I60" s="116">
        <f t="shared" si="20"/>
        <v>35569</v>
      </c>
      <c r="J60" s="116">
        <f t="shared" si="20"/>
        <v>13333</v>
      </c>
      <c r="K60" s="116">
        <f t="shared" si="20"/>
        <v>8380</v>
      </c>
      <c r="L60" s="116">
        <f t="shared" si="20"/>
        <v>21713</v>
      </c>
      <c r="M60" s="117">
        <f t="shared" si="20"/>
        <v>57282</v>
      </c>
      <c r="N60" s="12"/>
    </row>
    <row r="61" spans="1:14" s="2" customFormat="1" ht="12" customHeight="1">
      <c r="A61" s="118"/>
      <c r="B61" s="119" t="s">
        <v>160</v>
      </c>
      <c r="C61" s="120">
        <f>C47+C50+C53+C57</f>
        <v>2125</v>
      </c>
      <c r="D61" s="120">
        <f aca="true" t="shared" si="21" ref="D61:M61">D47+D50+D53+D57</f>
        <v>683</v>
      </c>
      <c r="E61" s="120">
        <f t="shared" si="21"/>
        <v>1244</v>
      </c>
      <c r="F61" s="120">
        <f t="shared" si="21"/>
        <v>0</v>
      </c>
      <c r="G61" s="120">
        <f t="shared" si="21"/>
        <v>0</v>
      </c>
      <c r="H61" s="120">
        <f t="shared" si="21"/>
        <v>0</v>
      </c>
      <c r="I61" s="120">
        <f t="shared" si="21"/>
        <v>4052</v>
      </c>
      <c r="J61" s="120">
        <f t="shared" si="21"/>
        <v>0</v>
      </c>
      <c r="K61" s="120">
        <f t="shared" si="21"/>
        <v>0</v>
      </c>
      <c r="L61" s="120">
        <f t="shared" si="21"/>
        <v>0</v>
      </c>
      <c r="M61" s="121">
        <f t="shared" si="21"/>
        <v>4052</v>
      </c>
      <c r="N61" s="12"/>
    </row>
    <row r="62" spans="1:14" s="2" customFormat="1" ht="12" customHeight="1" thickBot="1">
      <c r="A62" s="122"/>
      <c r="B62" s="123" t="s">
        <v>162</v>
      </c>
      <c r="C62" s="124">
        <f>C48+C51+C54+C55+C58+C59</f>
        <v>3775</v>
      </c>
      <c r="D62" s="124">
        <f aca="true" t="shared" si="22" ref="D62:M62">D48+D51+D54+D55+D58+D59</f>
        <v>1249</v>
      </c>
      <c r="E62" s="124">
        <f t="shared" si="22"/>
        <v>30477</v>
      </c>
      <c r="F62" s="124">
        <f t="shared" si="22"/>
        <v>0</v>
      </c>
      <c r="G62" s="124">
        <f t="shared" si="22"/>
        <v>4120</v>
      </c>
      <c r="H62" s="124">
        <f t="shared" si="22"/>
        <v>0</v>
      </c>
      <c r="I62" s="124">
        <f t="shared" si="22"/>
        <v>39621</v>
      </c>
      <c r="J62" s="124">
        <f t="shared" si="22"/>
        <v>13333</v>
      </c>
      <c r="K62" s="124">
        <f t="shared" si="22"/>
        <v>8380</v>
      </c>
      <c r="L62" s="124">
        <f t="shared" si="22"/>
        <v>21713</v>
      </c>
      <c r="M62" s="125">
        <f t="shared" si="22"/>
        <v>61334</v>
      </c>
      <c r="N62" s="12"/>
    </row>
    <row r="63" spans="1:14" ht="12" customHeight="1">
      <c r="A63" s="88" t="s">
        <v>67</v>
      </c>
      <c r="B63" s="89" t="s">
        <v>68</v>
      </c>
      <c r="C63" s="90"/>
      <c r="D63" s="90"/>
      <c r="E63" s="90">
        <v>350</v>
      </c>
      <c r="F63" s="90">
        <v>290</v>
      </c>
      <c r="G63" s="90"/>
      <c r="H63" s="90"/>
      <c r="I63" s="90">
        <f aca="true" t="shared" si="23" ref="I63:I74">SUM(C63:H63)</f>
        <v>640</v>
      </c>
      <c r="J63" s="90"/>
      <c r="K63" s="90"/>
      <c r="L63" s="90">
        <f>J63+K63</f>
        <v>0</v>
      </c>
      <c r="M63" s="91">
        <f>I63+L63</f>
        <v>640</v>
      </c>
      <c r="N63" s="13"/>
    </row>
    <row r="64" spans="1:14" ht="12" customHeight="1" thickBot="1">
      <c r="A64" s="64" t="s">
        <v>69</v>
      </c>
      <c r="B64" s="65" t="s">
        <v>70</v>
      </c>
      <c r="C64" s="66"/>
      <c r="D64" s="66"/>
      <c r="E64" s="66">
        <v>640</v>
      </c>
      <c r="F64" s="66"/>
      <c r="G64" s="66"/>
      <c r="H64" s="66"/>
      <c r="I64" s="66">
        <f t="shared" si="23"/>
        <v>640</v>
      </c>
      <c r="J64" s="66"/>
      <c r="K64" s="66"/>
      <c r="L64" s="86">
        <f>J64+K64</f>
        <v>0</v>
      </c>
      <c r="M64" s="87">
        <f>I64+L64</f>
        <v>640</v>
      </c>
      <c r="N64" s="6"/>
    </row>
    <row r="65" spans="1:14" s="2" customFormat="1" ht="12" customHeight="1" thickBot="1">
      <c r="A65" s="126" t="s">
        <v>71</v>
      </c>
      <c r="B65" s="54" t="s">
        <v>72</v>
      </c>
      <c r="C65" s="56">
        <f aca="true" t="shared" si="24" ref="C65:H65">SUM(C63:C64)</f>
        <v>0</v>
      </c>
      <c r="D65" s="56">
        <f t="shared" si="24"/>
        <v>0</v>
      </c>
      <c r="E65" s="56">
        <f t="shared" si="24"/>
        <v>990</v>
      </c>
      <c r="F65" s="56">
        <f t="shared" si="24"/>
        <v>290</v>
      </c>
      <c r="G65" s="56">
        <f t="shared" si="24"/>
        <v>0</v>
      </c>
      <c r="H65" s="56">
        <f t="shared" si="24"/>
        <v>0</v>
      </c>
      <c r="I65" s="56">
        <f t="shared" si="23"/>
        <v>1280</v>
      </c>
      <c r="J65" s="56"/>
      <c r="K65" s="127">
        <f>SUM(K63:K64)</f>
        <v>0</v>
      </c>
      <c r="L65" s="128">
        <f>J65+K65</f>
        <v>0</v>
      </c>
      <c r="M65" s="70">
        <f>I65+L65</f>
        <v>1280</v>
      </c>
      <c r="N65" s="6"/>
    </row>
    <row r="66" spans="1:14" s="10" customFormat="1" ht="12" customHeight="1">
      <c r="A66" s="129">
        <v>1</v>
      </c>
      <c r="B66" s="130" t="s">
        <v>73</v>
      </c>
      <c r="C66" s="131">
        <f>C5+C24+C36+C43+C60+C65</f>
        <v>84532</v>
      </c>
      <c r="D66" s="131">
        <f>D5+D24+D36+D43+D60+D65</f>
        <v>26306</v>
      </c>
      <c r="E66" s="131">
        <f>E5+E24+E36+E43+E60+E65</f>
        <v>74829</v>
      </c>
      <c r="F66" s="131">
        <f>F5+F24+F36+F43+F60+F65</f>
        <v>6480</v>
      </c>
      <c r="G66" s="131">
        <f>G5+G24+G36+G43+G60+G65</f>
        <v>4220</v>
      </c>
      <c r="H66" s="131">
        <f>H5+H24+H36+H43+H60+H65</f>
        <v>2393</v>
      </c>
      <c r="I66" s="131">
        <f>I5+I24+I36+I43+I60+I65</f>
        <v>198760</v>
      </c>
      <c r="J66" s="131">
        <f>J5+J24+J36+J43+J60+J65</f>
        <v>25333</v>
      </c>
      <c r="K66" s="131">
        <f>K5+K24+K36+K43+K60+K65</f>
        <v>22799</v>
      </c>
      <c r="L66" s="131">
        <f>L5+L24+L36+L43+L60+L65</f>
        <v>48132</v>
      </c>
      <c r="M66" s="132">
        <f>M5+M24+M36+M43+M60+M65</f>
        <v>246892</v>
      </c>
      <c r="N66" s="14"/>
    </row>
    <row r="67" spans="1:14" s="10" customFormat="1" ht="12" customHeight="1">
      <c r="A67" s="133"/>
      <c r="B67" s="134" t="s">
        <v>160</v>
      </c>
      <c r="C67" s="135">
        <f>C25+C37+C44+C61</f>
        <v>4801</v>
      </c>
      <c r="D67" s="135">
        <f>D25+D37+D44+D61</f>
        <v>1546</v>
      </c>
      <c r="E67" s="135">
        <f>E25+E37+E44+E61</f>
        <v>2634</v>
      </c>
      <c r="F67" s="135">
        <f>F25+F37+F44+F61</f>
        <v>0</v>
      </c>
      <c r="G67" s="135">
        <f>G25+G37+G44+G61</f>
        <v>0</v>
      </c>
      <c r="H67" s="135">
        <f>H25+H37+H44+H61</f>
        <v>0</v>
      </c>
      <c r="I67" s="135">
        <f>I25+I37+I44+I61</f>
        <v>8981</v>
      </c>
      <c r="J67" s="135">
        <f>J25+J37+J44+J61</f>
        <v>0</v>
      </c>
      <c r="K67" s="135">
        <f>K25+K37+K44+K61</f>
        <v>0</v>
      </c>
      <c r="L67" s="135">
        <f>L25+L37+L44+L61</f>
        <v>0</v>
      </c>
      <c r="M67" s="136">
        <f>M25+M37+M44+M61</f>
        <v>8981</v>
      </c>
      <c r="N67" s="14"/>
    </row>
    <row r="68" spans="1:14" s="10" customFormat="1" ht="12" customHeight="1" thickBot="1">
      <c r="A68" s="137"/>
      <c r="B68" s="138" t="s">
        <v>163</v>
      </c>
      <c r="C68" s="139">
        <f>C5+C26+C38+C45+C62+C65</f>
        <v>89333</v>
      </c>
      <c r="D68" s="139">
        <f>D5+D26+D38+D45+D62+D65</f>
        <v>27852</v>
      </c>
      <c r="E68" s="139">
        <f>E5+E26+E38+E45+E62+E65</f>
        <v>77463</v>
      </c>
      <c r="F68" s="139">
        <f>F5+F26+F38+F45+F62+F65</f>
        <v>6480</v>
      </c>
      <c r="G68" s="139">
        <f>G5+G26+G38+G45+G62+G65</f>
        <v>4220</v>
      </c>
      <c r="H68" s="139">
        <f>H5+H26+H38+H45+H62+H65</f>
        <v>2393</v>
      </c>
      <c r="I68" s="139">
        <f>I5+I26+I38+I45+I62+I65</f>
        <v>207741</v>
      </c>
      <c r="J68" s="139">
        <f>J5+J26+J38+J45+J62+J65</f>
        <v>25333</v>
      </c>
      <c r="K68" s="139">
        <f>K5+K26+K38+K45+K62+K65</f>
        <v>22799</v>
      </c>
      <c r="L68" s="139">
        <f>L5+L26+L38+L45+L62+L65</f>
        <v>48132</v>
      </c>
      <c r="M68" s="140">
        <f>M5+M26+M38+M45+M62+M65</f>
        <v>255873</v>
      </c>
      <c r="N68" s="14"/>
    </row>
    <row r="69" spans="1:14" ht="12" customHeight="1">
      <c r="A69" s="88" t="s">
        <v>74</v>
      </c>
      <c r="B69" s="89" t="s">
        <v>75</v>
      </c>
      <c r="C69" s="90">
        <v>26781</v>
      </c>
      <c r="D69" s="90">
        <v>8517</v>
      </c>
      <c r="E69" s="90">
        <v>2032</v>
      </c>
      <c r="F69" s="90"/>
      <c r="G69" s="90"/>
      <c r="H69" s="90"/>
      <c r="I69" s="90">
        <f t="shared" si="23"/>
        <v>37330</v>
      </c>
      <c r="J69" s="90"/>
      <c r="K69" s="90"/>
      <c r="L69" s="90">
        <f>J69+K69</f>
        <v>0</v>
      </c>
      <c r="M69" s="91">
        <f>I69+L69</f>
        <v>37330</v>
      </c>
      <c r="N69" s="6"/>
    </row>
    <row r="70" spans="1:14" ht="12" customHeight="1" thickBot="1">
      <c r="A70" s="64" t="s">
        <v>76</v>
      </c>
      <c r="B70" s="65" t="s">
        <v>170</v>
      </c>
      <c r="C70" s="66"/>
      <c r="D70" s="66"/>
      <c r="E70" s="66">
        <v>456</v>
      </c>
      <c r="F70" s="66"/>
      <c r="G70" s="66"/>
      <c r="H70" s="66"/>
      <c r="I70" s="66">
        <f t="shared" si="23"/>
        <v>456</v>
      </c>
      <c r="J70" s="66"/>
      <c r="K70" s="66"/>
      <c r="L70" s="86">
        <f>J70+K70</f>
        <v>0</v>
      </c>
      <c r="M70" s="87">
        <f>I70+L70</f>
        <v>456</v>
      </c>
      <c r="N70" s="6"/>
    </row>
    <row r="71" spans="1:14" ht="12" customHeight="1">
      <c r="A71" s="59" t="s">
        <v>77</v>
      </c>
      <c r="B71" s="60" t="s">
        <v>78</v>
      </c>
      <c r="C71" s="61"/>
      <c r="D71" s="61"/>
      <c r="E71" s="61">
        <v>506</v>
      </c>
      <c r="F71" s="61"/>
      <c r="G71" s="61"/>
      <c r="H71" s="61"/>
      <c r="I71" s="61">
        <f t="shared" si="23"/>
        <v>506</v>
      </c>
      <c r="J71" s="61"/>
      <c r="K71" s="61"/>
      <c r="L71" s="61">
        <f>J71+K71</f>
        <v>0</v>
      </c>
      <c r="M71" s="63">
        <f>I71+L71</f>
        <v>506</v>
      </c>
      <c r="N71" s="6"/>
    </row>
    <row r="72" spans="1:14" ht="12" customHeight="1">
      <c r="A72" s="64"/>
      <c r="B72" s="65" t="s">
        <v>125</v>
      </c>
      <c r="C72" s="66">
        <v>3260</v>
      </c>
      <c r="D72" s="66">
        <v>1038</v>
      </c>
      <c r="E72" s="66">
        <v>4837</v>
      </c>
      <c r="F72" s="66"/>
      <c r="G72" s="66"/>
      <c r="H72" s="66"/>
      <c r="I72" s="73">
        <f t="shared" si="23"/>
        <v>9135</v>
      </c>
      <c r="J72" s="66"/>
      <c r="K72" s="66"/>
      <c r="L72" s="86"/>
      <c r="M72" s="91">
        <f>I72+L72</f>
        <v>9135</v>
      </c>
      <c r="N72" s="6"/>
    </row>
    <row r="73" spans="1:14" s="18" customFormat="1" ht="12" customHeight="1" thickBot="1">
      <c r="A73" s="75"/>
      <c r="B73" s="76" t="s">
        <v>135</v>
      </c>
      <c r="C73" s="92">
        <f>SUM(C71:C72)</f>
        <v>3260</v>
      </c>
      <c r="D73" s="92">
        <f aca="true" t="shared" si="25" ref="D73:M73">SUM(D71:D72)</f>
        <v>1038</v>
      </c>
      <c r="E73" s="92">
        <f t="shared" si="25"/>
        <v>5343</v>
      </c>
      <c r="F73" s="92">
        <f t="shared" si="25"/>
        <v>0</v>
      </c>
      <c r="G73" s="92">
        <f t="shared" si="25"/>
        <v>0</v>
      </c>
      <c r="H73" s="92">
        <f t="shared" si="25"/>
        <v>0</v>
      </c>
      <c r="I73" s="92">
        <f t="shared" si="25"/>
        <v>9641</v>
      </c>
      <c r="J73" s="92">
        <f t="shared" si="25"/>
        <v>0</v>
      </c>
      <c r="K73" s="92">
        <f t="shared" si="25"/>
        <v>0</v>
      </c>
      <c r="L73" s="92">
        <f t="shared" si="25"/>
        <v>0</v>
      </c>
      <c r="M73" s="93">
        <f t="shared" si="25"/>
        <v>9641</v>
      </c>
      <c r="N73" s="19"/>
    </row>
    <row r="74" spans="1:14" ht="12" customHeight="1">
      <c r="A74" s="59">
        <v>110</v>
      </c>
      <c r="B74" s="60" t="s">
        <v>79</v>
      </c>
      <c r="C74" s="61"/>
      <c r="D74" s="61"/>
      <c r="E74" s="61">
        <v>5316</v>
      </c>
      <c r="F74" s="61"/>
      <c r="G74" s="61"/>
      <c r="H74" s="61"/>
      <c r="I74" s="61">
        <f t="shared" si="23"/>
        <v>5316</v>
      </c>
      <c r="J74" s="61"/>
      <c r="K74" s="61">
        <v>72</v>
      </c>
      <c r="L74" s="61">
        <f>J74+K74</f>
        <v>72</v>
      </c>
      <c r="M74" s="63">
        <f>I74+L74</f>
        <v>5388</v>
      </c>
      <c r="N74" s="6"/>
    </row>
    <row r="75" spans="1:14" ht="12" customHeight="1">
      <c r="A75" s="71"/>
      <c r="B75" s="72" t="s">
        <v>131</v>
      </c>
      <c r="C75" s="73">
        <v>1303</v>
      </c>
      <c r="D75" s="73">
        <v>421</v>
      </c>
      <c r="E75" s="73">
        <v>334</v>
      </c>
      <c r="F75" s="73"/>
      <c r="G75" s="73"/>
      <c r="H75" s="73"/>
      <c r="I75" s="73">
        <f>SUM(C75:H75)</f>
        <v>2058</v>
      </c>
      <c r="J75" s="73"/>
      <c r="K75" s="73"/>
      <c r="L75" s="73"/>
      <c r="M75" s="74">
        <f>I75+L75</f>
        <v>2058</v>
      </c>
      <c r="N75" s="6"/>
    </row>
    <row r="76" spans="1:14" s="18" customFormat="1" ht="12" customHeight="1" thickBot="1">
      <c r="A76" s="75"/>
      <c r="B76" s="76" t="s">
        <v>136</v>
      </c>
      <c r="C76" s="92">
        <f>SUM(C74:C75)</f>
        <v>1303</v>
      </c>
      <c r="D76" s="92">
        <f aca="true" t="shared" si="26" ref="D76:M76">SUM(D74:D75)</f>
        <v>421</v>
      </c>
      <c r="E76" s="92">
        <f t="shared" si="26"/>
        <v>5650</v>
      </c>
      <c r="F76" s="92">
        <f t="shared" si="26"/>
        <v>0</v>
      </c>
      <c r="G76" s="92">
        <f t="shared" si="26"/>
        <v>0</v>
      </c>
      <c r="H76" s="92">
        <f t="shared" si="26"/>
        <v>0</v>
      </c>
      <c r="I76" s="92">
        <f t="shared" si="26"/>
        <v>7374</v>
      </c>
      <c r="J76" s="92">
        <f t="shared" si="26"/>
        <v>0</v>
      </c>
      <c r="K76" s="92">
        <f t="shared" si="26"/>
        <v>72</v>
      </c>
      <c r="L76" s="92">
        <f t="shared" si="26"/>
        <v>72</v>
      </c>
      <c r="M76" s="93">
        <f t="shared" si="26"/>
        <v>7446</v>
      </c>
      <c r="N76" s="19"/>
    </row>
    <row r="77" spans="1:14" s="5" customFormat="1" ht="12" customHeight="1">
      <c r="A77" s="94">
        <v>2</v>
      </c>
      <c r="B77" s="95" t="s">
        <v>107</v>
      </c>
      <c r="C77" s="96">
        <f>C69+C71+C74+C70</f>
        <v>26781</v>
      </c>
      <c r="D77" s="96">
        <f aca="true" t="shared" si="27" ref="D77:M77">D69+D71+D74+D70</f>
        <v>8517</v>
      </c>
      <c r="E77" s="96">
        <f t="shared" si="27"/>
        <v>8310</v>
      </c>
      <c r="F77" s="96">
        <f t="shared" si="27"/>
        <v>0</v>
      </c>
      <c r="G77" s="96">
        <f t="shared" si="27"/>
        <v>0</v>
      </c>
      <c r="H77" s="96">
        <f t="shared" si="27"/>
        <v>0</v>
      </c>
      <c r="I77" s="96">
        <f t="shared" si="27"/>
        <v>43608</v>
      </c>
      <c r="J77" s="96">
        <f t="shared" si="27"/>
        <v>0</v>
      </c>
      <c r="K77" s="96">
        <f t="shared" si="27"/>
        <v>72</v>
      </c>
      <c r="L77" s="96">
        <f t="shared" si="27"/>
        <v>72</v>
      </c>
      <c r="M77" s="97">
        <f t="shared" si="27"/>
        <v>43680</v>
      </c>
      <c r="N77" s="15"/>
    </row>
    <row r="78" spans="1:14" s="5" customFormat="1" ht="12" customHeight="1">
      <c r="A78" s="98"/>
      <c r="B78" s="99" t="s">
        <v>160</v>
      </c>
      <c r="C78" s="100">
        <f>C72+C75</f>
        <v>4563</v>
      </c>
      <c r="D78" s="100">
        <f aca="true" t="shared" si="28" ref="D78:M78">D72+D75</f>
        <v>1459</v>
      </c>
      <c r="E78" s="100">
        <f t="shared" si="28"/>
        <v>5171</v>
      </c>
      <c r="F78" s="100">
        <f t="shared" si="28"/>
        <v>0</v>
      </c>
      <c r="G78" s="100">
        <f t="shared" si="28"/>
        <v>0</v>
      </c>
      <c r="H78" s="100">
        <f t="shared" si="28"/>
        <v>0</v>
      </c>
      <c r="I78" s="100">
        <f t="shared" si="28"/>
        <v>11193</v>
      </c>
      <c r="J78" s="100">
        <f t="shared" si="28"/>
        <v>0</v>
      </c>
      <c r="K78" s="100">
        <f t="shared" si="28"/>
        <v>0</v>
      </c>
      <c r="L78" s="100">
        <f t="shared" si="28"/>
        <v>0</v>
      </c>
      <c r="M78" s="101">
        <f t="shared" si="28"/>
        <v>11193</v>
      </c>
      <c r="N78" s="15"/>
    </row>
    <row r="79" spans="1:14" s="5" customFormat="1" ht="12" customHeight="1" thickBot="1">
      <c r="A79" s="102"/>
      <c r="B79" s="103" t="s">
        <v>164</v>
      </c>
      <c r="C79" s="104">
        <f>C69+C70+C73+C76</f>
        <v>31344</v>
      </c>
      <c r="D79" s="104">
        <f aca="true" t="shared" si="29" ref="D79:M79">D69+D70+D73+D76</f>
        <v>9976</v>
      </c>
      <c r="E79" s="104">
        <f t="shared" si="29"/>
        <v>13481</v>
      </c>
      <c r="F79" s="104">
        <f t="shared" si="29"/>
        <v>0</v>
      </c>
      <c r="G79" s="104">
        <f t="shared" si="29"/>
        <v>0</v>
      </c>
      <c r="H79" s="104">
        <f t="shared" si="29"/>
        <v>0</v>
      </c>
      <c r="I79" s="104">
        <f t="shared" si="29"/>
        <v>54801</v>
      </c>
      <c r="J79" s="104">
        <f t="shared" si="29"/>
        <v>0</v>
      </c>
      <c r="K79" s="104">
        <f t="shared" si="29"/>
        <v>72</v>
      </c>
      <c r="L79" s="104">
        <f t="shared" si="29"/>
        <v>72</v>
      </c>
      <c r="M79" s="105">
        <f t="shared" si="29"/>
        <v>54873</v>
      </c>
      <c r="N79" s="15"/>
    </row>
    <row r="80" spans="1:14" ht="12" customHeight="1">
      <c r="A80" s="88" t="s">
        <v>80</v>
      </c>
      <c r="B80" s="89" t="s">
        <v>81</v>
      </c>
      <c r="C80" s="90">
        <v>67285</v>
      </c>
      <c r="D80" s="90">
        <v>21326</v>
      </c>
      <c r="E80" s="90">
        <v>7370</v>
      </c>
      <c r="F80" s="90">
        <v>475</v>
      </c>
      <c r="G80" s="90"/>
      <c r="H80" s="90"/>
      <c r="I80" s="90">
        <f aca="true" t="shared" si="30" ref="I80:I87">SUM(C80:H80)</f>
        <v>96456</v>
      </c>
      <c r="J80" s="90"/>
      <c r="K80" s="90"/>
      <c r="L80" s="90">
        <f>J80+K80</f>
        <v>0</v>
      </c>
      <c r="M80" s="91">
        <f>I80+L80</f>
        <v>96456</v>
      </c>
      <c r="N80" s="6"/>
    </row>
    <row r="81" spans="1:14" ht="12" customHeight="1">
      <c r="A81" s="71" t="s">
        <v>82</v>
      </c>
      <c r="B81" s="72" t="s">
        <v>83</v>
      </c>
      <c r="C81" s="73">
        <v>4787</v>
      </c>
      <c r="D81" s="73">
        <v>1531</v>
      </c>
      <c r="E81" s="73">
        <v>388</v>
      </c>
      <c r="F81" s="73"/>
      <c r="G81" s="73"/>
      <c r="H81" s="73"/>
      <c r="I81" s="73">
        <f t="shared" si="30"/>
        <v>6706</v>
      </c>
      <c r="J81" s="73"/>
      <c r="K81" s="73"/>
      <c r="L81" s="90">
        <f>J81+K81</f>
        <v>0</v>
      </c>
      <c r="M81" s="91">
        <f>I81+L81</f>
        <v>6706</v>
      </c>
      <c r="N81" s="6"/>
    </row>
    <row r="82" spans="1:14" ht="12" customHeight="1" thickBot="1">
      <c r="A82" s="64" t="s">
        <v>84</v>
      </c>
      <c r="B82" s="65" t="s">
        <v>85</v>
      </c>
      <c r="C82" s="66">
        <v>5707</v>
      </c>
      <c r="D82" s="66">
        <v>1825</v>
      </c>
      <c r="E82" s="66">
        <v>141</v>
      </c>
      <c r="F82" s="66"/>
      <c r="G82" s="66"/>
      <c r="H82" s="66"/>
      <c r="I82" s="66">
        <f t="shared" si="30"/>
        <v>7673</v>
      </c>
      <c r="J82" s="66"/>
      <c r="K82" s="66"/>
      <c r="L82" s="86">
        <f>J82+K82</f>
        <v>0</v>
      </c>
      <c r="M82" s="87">
        <f>I82+L82</f>
        <v>7673</v>
      </c>
      <c r="N82" s="6"/>
    </row>
    <row r="83" spans="1:14" ht="12" customHeight="1">
      <c r="A83" s="59" t="s">
        <v>119</v>
      </c>
      <c r="B83" s="60" t="s">
        <v>151</v>
      </c>
      <c r="C83" s="61"/>
      <c r="D83" s="61"/>
      <c r="E83" s="61">
        <v>693</v>
      </c>
      <c r="F83" s="61"/>
      <c r="G83" s="61"/>
      <c r="H83" s="61"/>
      <c r="I83" s="61">
        <f t="shared" si="30"/>
        <v>693</v>
      </c>
      <c r="J83" s="61"/>
      <c r="K83" s="61"/>
      <c r="L83" s="61"/>
      <c r="M83" s="63">
        <f>I83+L83</f>
        <v>693</v>
      </c>
      <c r="N83" s="6"/>
    </row>
    <row r="84" spans="1:14" ht="12" customHeight="1">
      <c r="A84" s="71"/>
      <c r="B84" s="72" t="s">
        <v>125</v>
      </c>
      <c r="C84" s="73">
        <v>4695</v>
      </c>
      <c r="D84" s="73">
        <v>1493</v>
      </c>
      <c r="E84" s="73">
        <v>7218</v>
      </c>
      <c r="F84" s="73"/>
      <c r="G84" s="73"/>
      <c r="H84" s="73"/>
      <c r="I84" s="73">
        <f t="shared" si="30"/>
        <v>13406</v>
      </c>
      <c r="J84" s="73"/>
      <c r="K84" s="73"/>
      <c r="L84" s="90">
        <v>0</v>
      </c>
      <c r="M84" s="91">
        <f>I84+L84</f>
        <v>13406</v>
      </c>
      <c r="N84" s="6"/>
    </row>
    <row r="85" spans="1:14" s="18" customFormat="1" ht="12" customHeight="1" thickBot="1">
      <c r="A85" s="75"/>
      <c r="B85" s="76" t="s">
        <v>137</v>
      </c>
      <c r="C85" s="92">
        <f>SUM(C83:C84)</f>
        <v>4695</v>
      </c>
      <c r="D85" s="92">
        <f aca="true" t="shared" si="31" ref="D85:M85">SUM(D83:D84)</f>
        <v>1493</v>
      </c>
      <c r="E85" s="92">
        <f t="shared" si="31"/>
        <v>7911</v>
      </c>
      <c r="F85" s="92">
        <f t="shared" si="31"/>
        <v>0</v>
      </c>
      <c r="G85" s="92">
        <f t="shared" si="31"/>
        <v>0</v>
      </c>
      <c r="H85" s="92">
        <f t="shared" si="31"/>
        <v>0</v>
      </c>
      <c r="I85" s="92">
        <f t="shared" si="31"/>
        <v>14099</v>
      </c>
      <c r="J85" s="92">
        <f t="shared" si="31"/>
        <v>0</v>
      </c>
      <c r="K85" s="92">
        <f t="shared" si="31"/>
        <v>0</v>
      </c>
      <c r="L85" s="92">
        <f t="shared" si="31"/>
        <v>0</v>
      </c>
      <c r="M85" s="93">
        <f t="shared" si="31"/>
        <v>14099</v>
      </c>
      <c r="N85" s="19"/>
    </row>
    <row r="86" spans="1:14" s="20" customFormat="1" ht="12" customHeight="1">
      <c r="A86" s="59" t="s">
        <v>86</v>
      </c>
      <c r="B86" s="60" t="s">
        <v>87</v>
      </c>
      <c r="C86" s="61">
        <v>7373</v>
      </c>
      <c r="D86" s="61">
        <v>2396</v>
      </c>
      <c r="E86" s="61">
        <v>8883</v>
      </c>
      <c r="F86" s="61"/>
      <c r="G86" s="61"/>
      <c r="H86" s="61"/>
      <c r="I86" s="61">
        <f t="shared" si="30"/>
        <v>18652</v>
      </c>
      <c r="J86" s="61"/>
      <c r="K86" s="61"/>
      <c r="L86" s="61">
        <f>J86+K86</f>
        <v>0</v>
      </c>
      <c r="M86" s="63">
        <f>I86+L86</f>
        <v>18652</v>
      </c>
      <c r="N86" s="21"/>
    </row>
    <row r="87" spans="1:14" s="23" customFormat="1" ht="12" customHeight="1">
      <c r="A87" s="71"/>
      <c r="B87" s="72" t="s">
        <v>125</v>
      </c>
      <c r="C87" s="72">
        <v>889</v>
      </c>
      <c r="D87" s="72">
        <v>287</v>
      </c>
      <c r="E87" s="72">
        <v>235</v>
      </c>
      <c r="F87" s="72"/>
      <c r="G87" s="72"/>
      <c r="H87" s="72"/>
      <c r="I87" s="73">
        <f t="shared" si="30"/>
        <v>1411</v>
      </c>
      <c r="J87" s="72"/>
      <c r="K87" s="72"/>
      <c r="L87" s="72"/>
      <c r="M87" s="74">
        <f>I87+L87</f>
        <v>1411</v>
      </c>
      <c r="N87" s="21"/>
    </row>
    <row r="88" spans="1:14" s="24" customFormat="1" ht="12" customHeight="1" thickBot="1">
      <c r="A88" s="75"/>
      <c r="B88" s="76" t="s">
        <v>138</v>
      </c>
      <c r="C88" s="92">
        <f>SUM(C86:C87)</f>
        <v>8262</v>
      </c>
      <c r="D88" s="92">
        <f>SUM(D86:D87)</f>
        <v>2683</v>
      </c>
      <c r="E88" s="92">
        <f aca="true" t="shared" si="32" ref="E88:M88">SUM(E86:E87)</f>
        <v>9118</v>
      </c>
      <c r="F88" s="92">
        <f t="shared" si="32"/>
        <v>0</v>
      </c>
      <c r="G88" s="92">
        <f t="shared" si="32"/>
        <v>0</v>
      </c>
      <c r="H88" s="92">
        <f t="shared" si="32"/>
        <v>0</v>
      </c>
      <c r="I88" s="92">
        <f t="shared" si="32"/>
        <v>20063</v>
      </c>
      <c r="J88" s="92">
        <f t="shared" si="32"/>
        <v>0</v>
      </c>
      <c r="K88" s="92">
        <f t="shared" si="32"/>
        <v>0</v>
      </c>
      <c r="L88" s="92">
        <f t="shared" si="32"/>
        <v>0</v>
      </c>
      <c r="M88" s="93">
        <f t="shared" si="32"/>
        <v>20063</v>
      </c>
      <c r="N88" s="22"/>
    </row>
    <row r="89" spans="1:14" s="5" customFormat="1" ht="12" customHeight="1">
      <c r="A89" s="94">
        <v>3</v>
      </c>
      <c r="B89" s="95" t="s">
        <v>88</v>
      </c>
      <c r="C89" s="96">
        <f>C80+C83+C86+C81+C82</f>
        <v>85152</v>
      </c>
      <c r="D89" s="96">
        <f aca="true" t="shared" si="33" ref="D89:M89">D80+D83+D86+D81+D82</f>
        <v>27078</v>
      </c>
      <c r="E89" s="96">
        <f t="shared" si="33"/>
        <v>17475</v>
      </c>
      <c r="F89" s="96">
        <f t="shared" si="33"/>
        <v>475</v>
      </c>
      <c r="G89" s="96">
        <f t="shared" si="33"/>
        <v>0</v>
      </c>
      <c r="H89" s="96">
        <f t="shared" si="33"/>
        <v>0</v>
      </c>
      <c r="I89" s="96">
        <f t="shared" si="33"/>
        <v>130180</v>
      </c>
      <c r="J89" s="96">
        <f t="shared" si="33"/>
        <v>0</v>
      </c>
      <c r="K89" s="96">
        <f t="shared" si="33"/>
        <v>0</v>
      </c>
      <c r="L89" s="96">
        <f t="shared" si="33"/>
        <v>0</v>
      </c>
      <c r="M89" s="97">
        <f t="shared" si="33"/>
        <v>130180</v>
      </c>
      <c r="N89" s="15"/>
    </row>
    <row r="90" spans="1:14" s="5" customFormat="1" ht="12" customHeight="1">
      <c r="A90" s="98"/>
      <c r="B90" s="99" t="s">
        <v>125</v>
      </c>
      <c r="C90" s="100">
        <f>C84+C87</f>
        <v>5584</v>
      </c>
      <c r="D90" s="100">
        <f aca="true" t="shared" si="34" ref="D90:M90">D84+D87</f>
        <v>1780</v>
      </c>
      <c r="E90" s="100">
        <f t="shared" si="34"/>
        <v>7453</v>
      </c>
      <c r="F90" s="100">
        <f t="shared" si="34"/>
        <v>0</v>
      </c>
      <c r="G90" s="100">
        <f t="shared" si="34"/>
        <v>0</v>
      </c>
      <c r="H90" s="100">
        <f t="shared" si="34"/>
        <v>0</v>
      </c>
      <c r="I90" s="100">
        <f t="shared" si="34"/>
        <v>14817</v>
      </c>
      <c r="J90" s="100">
        <f t="shared" si="34"/>
        <v>0</v>
      </c>
      <c r="K90" s="100">
        <f t="shared" si="34"/>
        <v>0</v>
      </c>
      <c r="L90" s="100">
        <f t="shared" si="34"/>
        <v>0</v>
      </c>
      <c r="M90" s="101">
        <f t="shared" si="34"/>
        <v>14817</v>
      </c>
      <c r="N90" s="15"/>
    </row>
    <row r="91" spans="1:14" s="5" customFormat="1" ht="12" customHeight="1" thickBot="1">
      <c r="A91" s="102"/>
      <c r="B91" s="103" t="s">
        <v>165</v>
      </c>
      <c r="C91" s="104">
        <f>C80+C81+C82+C85+C88</f>
        <v>90736</v>
      </c>
      <c r="D91" s="104">
        <f aca="true" t="shared" si="35" ref="D91:M91">D80+D81+D82+D85+D88</f>
        <v>28858</v>
      </c>
      <c r="E91" s="104">
        <f t="shared" si="35"/>
        <v>24928</v>
      </c>
      <c r="F91" s="104">
        <f t="shared" si="35"/>
        <v>475</v>
      </c>
      <c r="G91" s="104">
        <f t="shared" si="35"/>
        <v>0</v>
      </c>
      <c r="H91" s="104">
        <f t="shared" si="35"/>
        <v>0</v>
      </c>
      <c r="I91" s="104">
        <f t="shared" si="35"/>
        <v>144997</v>
      </c>
      <c r="J91" s="104">
        <f t="shared" si="35"/>
        <v>0</v>
      </c>
      <c r="K91" s="104">
        <f t="shared" si="35"/>
        <v>0</v>
      </c>
      <c r="L91" s="104">
        <f t="shared" si="35"/>
        <v>0</v>
      </c>
      <c r="M91" s="105">
        <f t="shared" si="35"/>
        <v>144997</v>
      </c>
      <c r="N91" s="15"/>
    </row>
    <row r="92" spans="1:14" ht="12" customHeight="1">
      <c r="A92" s="88" t="s">
        <v>89</v>
      </c>
      <c r="B92" s="89" t="s">
        <v>90</v>
      </c>
      <c r="C92" s="90">
        <v>7164</v>
      </c>
      <c r="D92" s="90">
        <v>2335</v>
      </c>
      <c r="E92" s="90">
        <v>2083</v>
      </c>
      <c r="F92" s="90"/>
      <c r="G92" s="90"/>
      <c r="H92" s="90"/>
      <c r="I92" s="90">
        <f>SUM(C92:H92)</f>
        <v>11582</v>
      </c>
      <c r="J92" s="90"/>
      <c r="K92" s="90"/>
      <c r="L92" s="90">
        <f>J92+K92</f>
        <v>0</v>
      </c>
      <c r="M92" s="91">
        <f>I92+L92</f>
        <v>11582</v>
      </c>
      <c r="N92" s="6"/>
    </row>
    <row r="93" spans="1:14" ht="12" customHeight="1">
      <c r="A93" s="71"/>
      <c r="B93" s="72" t="s">
        <v>125</v>
      </c>
      <c r="C93" s="73">
        <v>170</v>
      </c>
      <c r="D93" s="73">
        <v>55</v>
      </c>
      <c r="E93" s="73">
        <v>43</v>
      </c>
      <c r="F93" s="73"/>
      <c r="G93" s="73"/>
      <c r="H93" s="73"/>
      <c r="I93" s="73">
        <f>SUM(C93:H93)</f>
        <v>268</v>
      </c>
      <c r="J93" s="73"/>
      <c r="K93" s="73"/>
      <c r="L93" s="73"/>
      <c r="M93" s="74">
        <f>I93+L93</f>
        <v>268</v>
      </c>
      <c r="N93" s="6"/>
    </row>
    <row r="94" spans="1:14" s="18" customFormat="1" ht="12" customHeight="1" thickBot="1">
      <c r="A94" s="80"/>
      <c r="B94" s="81" t="s">
        <v>141</v>
      </c>
      <c r="C94" s="82">
        <f>SUM(C92:C93)</f>
        <v>7334</v>
      </c>
      <c r="D94" s="82">
        <f aca="true" t="shared" si="36" ref="D94:M94">SUM(D92:D93)</f>
        <v>2390</v>
      </c>
      <c r="E94" s="82">
        <f t="shared" si="36"/>
        <v>2126</v>
      </c>
      <c r="F94" s="82">
        <f t="shared" si="36"/>
        <v>0</v>
      </c>
      <c r="G94" s="82">
        <f t="shared" si="36"/>
        <v>0</v>
      </c>
      <c r="H94" s="82">
        <f t="shared" si="36"/>
        <v>0</v>
      </c>
      <c r="I94" s="82">
        <f t="shared" si="36"/>
        <v>11850</v>
      </c>
      <c r="J94" s="82">
        <f t="shared" si="36"/>
        <v>0</v>
      </c>
      <c r="K94" s="82">
        <f t="shared" si="36"/>
        <v>0</v>
      </c>
      <c r="L94" s="82">
        <f t="shared" si="36"/>
        <v>0</v>
      </c>
      <c r="M94" s="83">
        <f t="shared" si="36"/>
        <v>11850</v>
      </c>
      <c r="N94" s="19"/>
    </row>
    <row r="95" spans="1:14" ht="12" customHeight="1">
      <c r="A95" s="141" t="s">
        <v>91</v>
      </c>
      <c r="B95" s="142" t="s">
        <v>92</v>
      </c>
      <c r="C95" s="69"/>
      <c r="D95" s="69"/>
      <c r="E95" s="69">
        <v>8013</v>
      </c>
      <c r="F95" s="69"/>
      <c r="G95" s="69"/>
      <c r="H95" s="69"/>
      <c r="I95" s="69">
        <f>SUM(C95:H95)</f>
        <v>8013</v>
      </c>
      <c r="J95" s="69"/>
      <c r="K95" s="69">
        <v>2799</v>
      </c>
      <c r="L95" s="69">
        <f>J95+K95</f>
        <v>2799</v>
      </c>
      <c r="M95" s="70">
        <f>I95+L95</f>
        <v>10812</v>
      </c>
      <c r="N95" s="6"/>
    </row>
    <row r="96" spans="1:14" ht="12" customHeight="1">
      <c r="A96" s="71" t="s">
        <v>93</v>
      </c>
      <c r="B96" s="72" t="s">
        <v>94</v>
      </c>
      <c r="C96" s="73">
        <v>6317</v>
      </c>
      <c r="D96" s="73">
        <v>2034</v>
      </c>
      <c r="E96" s="73">
        <v>2039</v>
      </c>
      <c r="F96" s="73"/>
      <c r="G96" s="73"/>
      <c r="H96" s="73"/>
      <c r="I96" s="73">
        <f aca="true" t="shared" si="37" ref="I96:I116">SUM(C96:H96)</f>
        <v>10390</v>
      </c>
      <c r="J96" s="73"/>
      <c r="K96" s="73"/>
      <c r="L96" s="73">
        <f>J96+K96</f>
        <v>0</v>
      </c>
      <c r="M96" s="74">
        <f>I96+L96</f>
        <v>10390</v>
      </c>
      <c r="N96" s="6"/>
    </row>
    <row r="97" spans="1:14" ht="12" customHeight="1" thickBot="1">
      <c r="A97" s="64" t="s">
        <v>95</v>
      </c>
      <c r="B97" s="65" t="s">
        <v>96</v>
      </c>
      <c r="C97" s="66">
        <v>4849</v>
      </c>
      <c r="D97" s="66">
        <v>1545</v>
      </c>
      <c r="E97" s="66">
        <v>325</v>
      </c>
      <c r="F97" s="66"/>
      <c r="G97" s="66"/>
      <c r="H97" s="66"/>
      <c r="I97" s="66">
        <f t="shared" si="37"/>
        <v>6719</v>
      </c>
      <c r="J97" s="66"/>
      <c r="K97" s="66"/>
      <c r="L97" s="86">
        <f>J97+K97</f>
        <v>0</v>
      </c>
      <c r="M97" s="87">
        <f>I97+L97</f>
        <v>6719</v>
      </c>
      <c r="N97" s="6"/>
    </row>
    <row r="98" spans="1:14" ht="12" customHeight="1">
      <c r="A98" s="59" t="s">
        <v>97</v>
      </c>
      <c r="B98" s="60" t="s">
        <v>98</v>
      </c>
      <c r="C98" s="61">
        <v>629</v>
      </c>
      <c r="D98" s="61">
        <v>193</v>
      </c>
      <c r="E98" s="61">
        <v>799</v>
      </c>
      <c r="F98" s="61"/>
      <c r="G98" s="61"/>
      <c r="H98" s="61"/>
      <c r="I98" s="61">
        <f t="shared" si="37"/>
        <v>1621</v>
      </c>
      <c r="J98" s="61"/>
      <c r="K98" s="61"/>
      <c r="L98" s="61">
        <f>J98+K98</f>
        <v>0</v>
      </c>
      <c r="M98" s="63">
        <f>I98+L98</f>
        <v>1621</v>
      </c>
      <c r="N98" s="6"/>
    </row>
    <row r="99" spans="1:14" ht="12" customHeight="1">
      <c r="A99" s="64"/>
      <c r="B99" s="65" t="s">
        <v>125</v>
      </c>
      <c r="C99" s="66">
        <v>43</v>
      </c>
      <c r="D99" s="66">
        <v>14</v>
      </c>
      <c r="E99" s="66">
        <v>11</v>
      </c>
      <c r="F99" s="66"/>
      <c r="G99" s="66"/>
      <c r="H99" s="66"/>
      <c r="I99" s="73">
        <f t="shared" si="37"/>
        <v>68</v>
      </c>
      <c r="J99" s="66"/>
      <c r="K99" s="66"/>
      <c r="L99" s="86"/>
      <c r="M99" s="91">
        <f>I99+L99</f>
        <v>68</v>
      </c>
      <c r="N99" s="6"/>
    </row>
    <row r="100" spans="1:14" s="18" customFormat="1" ht="12" customHeight="1" thickBot="1">
      <c r="A100" s="75"/>
      <c r="B100" s="76" t="s">
        <v>139</v>
      </c>
      <c r="C100" s="92">
        <f>SUM(C98:C99)</f>
        <v>672</v>
      </c>
      <c r="D100" s="92">
        <f aca="true" t="shared" si="38" ref="D100:M100">SUM(D98:D99)</f>
        <v>207</v>
      </c>
      <c r="E100" s="92">
        <f t="shared" si="38"/>
        <v>810</v>
      </c>
      <c r="F100" s="92">
        <f t="shared" si="38"/>
        <v>0</v>
      </c>
      <c r="G100" s="92">
        <f t="shared" si="38"/>
        <v>0</v>
      </c>
      <c r="H100" s="92">
        <f t="shared" si="38"/>
        <v>0</v>
      </c>
      <c r="I100" s="92">
        <f t="shared" si="38"/>
        <v>1689</v>
      </c>
      <c r="J100" s="92">
        <f t="shared" si="38"/>
        <v>0</v>
      </c>
      <c r="K100" s="92">
        <f t="shared" si="38"/>
        <v>0</v>
      </c>
      <c r="L100" s="92">
        <f t="shared" si="38"/>
        <v>0</v>
      </c>
      <c r="M100" s="93">
        <f t="shared" si="38"/>
        <v>1689</v>
      </c>
      <c r="N100" s="19"/>
    </row>
    <row r="101" spans="1:14" ht="12" customHeight="1">
      <c r="A101" s="59" t="s">
        <v>99</v>
      </c>
      <c r="B101" s="60" t="s">
        <v>100</v>
      </c>
      <c r="C101" s="61">
        <v>8892</v>
      </c>
      <c r="D101" s="61">
        <v>2836</v>
      </c>
      <c r="E101" s="61">
        <v>2578</v>
      </c>
      <c r="F101" s="61"/>
      <c r="G101" s="61"/>
      <c r="H101" s="61"/>
      <c r="I101" s="61">
        <f t="shared" si="37"/>
        <v>14306</v>
      </c>
      <c r="J101" s="61"/>
      <c r="K101" s="61"/>
      <c r="L101" s="61">
        <f>J101+K101</f>
        <v>0</v>
      </c>
      <c r="M101" s="63">
        <f>I101+L101</f>
        <v>14306</v>
      </c>
      <c r="N101" s="6"/>
    </row>
    <row r="102" spans="1:14" ht="12" customHeight="1">
      <c r="A102" s="71"/>
      <c r="B102" s="72" t="s">
        <v>125</v>
      </c>
      <c r="C102" s="73">
        <v>85</v>
      </c>
      <c r="D102" s="73">
        <v>27</v>
      </c>
      <c r="E102" s="73">
        <v>22</v>
      </c>
      <c r="F102" s="73"/>
      <c r="G102" s="73"/>
      <c r="H102" s="73"/>
      <c r="I102" s="73">
        <f t="shared" si="37"/>
        <v>134</v>
      </c>
      <c r="J102" s="73"/>
      <c r="K102" s="73"/>
      <c r="L102" s="73"/>
      <c r="M102" s="74">
        <f>I102+L102</f>
        <v>134</v>
      </c>
      <c r="N102" s="6"/>
    </row>
    <row r="103" spans="1:14" s="18" customFormat="1" ht="12" customHeight="1" thickBot="1">
      <c r="A103" s="75"/>
      <c r="B103" s="76" t="s">
        <v>140</v>
      </c>
      <c r="C103" s="92">
        <f>SUM(C101:C102)</f>
        <v>8977</v>
      </c>
      <c r="D103" s="92">
        <f aca="true" t="shared" si="39" ref="D103:M103">SUM(D101:D102)</f>
        <v>2863</v>
      </c>
      <c r="E103" s="92">
        <f t="shared" si="39"/>
        <v>2600</v>
      </c>
      <c r="F103" s="92">
        <f t="shared" si="39"/>
        <v>0</v>
      </c>
      <c r="G103" s="92">
        <f t="shared" si="39"/>
        <v>0</v>
      </c>
      <c r="H103" s="92">
        <f t="shared" si="39"/>
        <v>0</v>
      </c>
      <c r="I103" s="92">
        <f t="shared" si="39"/>
        <v>14440</v>
      </c>
      <c r="J103" s="92">
        <f t="shared" si="39"/>
        <v>0</v>
      </c>
      <c r="K103" s="92">
        <f t="shared" si="39"/>
        <v>0</v>
      </c>
      <c r="L103" s="92">
        <f t="shared" si="39"/>
        <v>0</v>
      </c>
      <c r="M103" s="93">
        <f t="shared" si="39"/>
        <v>14440</v>
      </c>
      <c r="N103" s="19"/>
    </row>
    <row r="104" spans="1:14" s="5" customFormat="1" ht="12" customHeight="1">
      <c r="A104" s="94">
        <v>4</v>
      </c>
      <c r="B104" s="95" t="s">
        <v>101</v>
      </c>
      <c r="C104" s="96">
        <f>C92+C95+C98+C101+C96+C97</f>
        <v>27851</v>
      </c>
      <c r="D104" s="96">
        <f aca="true" t="shared" si="40" ref="D104:M104">D92+D95+D98+D101+D96+D97</f>
        <v>8943</v>
      </c>
      <c r="E104" s="96">
        <f t="shared" si="40"/>
        <v>15837</v>
      </c>
      <c r="F104" s="96">
        <f t="shared" si="40"/>
        <v>0</v>
      </c>
      <c r="G104" s="96">
        <f t="shared" si="40"/>
        <v>0</v>
      </c>
      <c r="H104" s="96">
        <f t="shared" si="40"/>
        <v>0</v>
      </c>
      <c r="I104" s="96">
        <f t="shared" si="40"/>
        <v>52631</v>
      </c>
      <c r="J104" s="96">
        <f t="shared" si="40"/>
        <v>0</v>
      </c>
      <c r="K104" s="96">
        <f t="shared" si="40"/>
        <v>2799</v>
      </c>
      <c r="L104" s="96">
        <f t="shared" si="40"/>
        <v>2799</v>
      </c>
      <c r="M104" s="97">
        <f t="shared" si="40"/>
        <v>55430</v>
      </c>
      <c r="N104" s="14"/>
    </row>
    <row r="105" spans="1:14" s="5" customFormat="1" ht="12" customHeight="1">
      <c r="A105" s="98"/>
      <c r="B105" s="99" t="s">
        <v>166</v>
      </c>
      <c r="C105" s="100">
        <f>C93+C99+C102</f>
        <v>298</v>
      </c>
      <c r="D105" s="100">
        <f aca="true" t="shared" si="41" ref="D105:M105">D93+D99+D102</f>
        <v>96</v>
      </c>
      <c r="E105" s="100">
        <f t="shared" si="41"/>
        <v>76</v>
      </c>
      <c r="F105" s="100">
        <f t="shared" si="41"/>
        <v>0</v>
      </c>
      <c r="G105" s="100">
        <f t="shared" si="41"/>
        <v>0</v>
      </c>
      <c r="H105" s="100">
        <f t="shared" si="41"/>
        <v>0</v>
      </c>
      <c r="I105" s="100">
        <f t="shared" si="41"/>
        <v>470</v>
      </c>
      <c r="J105" s="100">
        <f t="shared" si="41"/>
        <v>0</v>
      </c>
      <c r="K105" s="100">
        <f t="shared" si="41"/>
        <v>0</v>
      </c>
      <c r="L105" s="100">
        <f t="shared" si="41"/>
        <v>0</v>
      </c>
      <c r="M105" s="101">
        <f t="shared" si="41"/>
        <v>470</v>
      </c>
      <c r="N105" s="14"/>
    </row>
    <row r="106" spans="1:14" s="5" customFormat="1" ht="12" customHeight="1" thickBot="1">
      <c r="A106" s="102"/>
      <c r="B106" s="103" t="s">
        <v>167</v>
      </c>
      <c r="C106" s="104">
        <f>C94+C97+C95+C96+C100+C103</f>
        <v>28149</v>
      </c>
      <c r="D106" s="104">
        <f aca="true" t="shared" si="42" ref="D106:M106">D94+D97+D95+D96+D100+D103</f>
        <v>9039</v>
      </c>
      <c r="E106" s="104">
        <f t="shared" si="42"/>
        <v>15913</v>
      </c>
      <c r="F106" s="104">
        <f t="shared" si="42"/>
        <v>0</v>
      </c>
      <c r="G106" s="104">
        <f t="shared" si="42"/>
        <v>0</v>
      </c>
      <c r="H106" s="104">
        <f t="shared" si="42"/>
        <v>0</v>
      </c>
      <c r="I106" s="104">
        <f t="shared" si="42"/>
        <v>53101</v>
      </c>
      <c r="J106" s="104">
        <f t="shared" si="42"/>
        <v>0</v>
      </c>
      <c r="K106" s="104">
        <f t="shared" si="42"/>
        <v>2799</v>
      </c>
      <c r="L106" s="104">
        <f t="shared" si="42"/>
        <v>2799</v>
      </c>
      <c r="M106" s="105">
        <f t="shared" si="42"/>
        <v>55900</v>
      </c>
      <c r="N106" s="14"/>
    </row>
    <row r="107" spans="1:14" s="10" customFormat="1" ht="12" customHeight="1" thickBot="1">
      <c r="A107" s="143">
        <v>5</v>
      </c>
      <c r="B107" s="144" t="s">
        <v>108</v>
      </c>
      <c r="C107" s="145">
        <v>10917</v>
      </c>
      <c r="D107" s="145">
        <v>3406</v>
      </c>
      <c r="E107" s="145">
        <v>2664</v>
      </c>
      <c r="F107" s="145"/>
      <c r="G107" s="145"/>
      <c r="H107" s="145"/>
      <c r="I107" s="145">
        <f t="shared" si="37"/>
        <v>16987</v>
      </c>
      <c r="J107" s="145"/>
      <c r="K107" s="145"/>
      <c r="L107" s="145">
        <f>J107+K107</f>
        <v>0</v>
      </c>
      <c r="M107" s="146">
        <f>I107+L107</f>
        <v>16987</v>
      </c>
      <c r="N107" s="11"/>
    </row>
    <row r="108" spans="1:14" s="2" customFormat="1" ht="12" customHeight="1">
      <c r="A108" s="114"/>
      <c r="B108" s="115" t="s">
        <v>102</v>
      </c>
      <c r="C108" s="116">
        <f>C77+C89+C104+C107</f>
        <v>150701</v>
      </c>
      <c r="D108" s="116">
        <f>D77+D89+D104+D107</f>
        <v>47944</v>
      </c>
      <c r="E108" s="116">
        <f>E77+E89+E104+E107</f>
        <v>44286</v>
      </c>
      <c r="F108" s="116">
        <f>F77+F89+F104+F107</f>
        <v>475</v>
      </c>
      <c r="G108" s="116">
        <f>G77+G89+G104+G107</f>
        <v>0</v>
      </c>
      <c r="H108" s="116">
        <f>H77+H89+H104+H107</f>
        <v>0</v>
      </c>
      <c r="I108" s="116">
        <f>I77+I89+I104+I107</f>
        <v>243406</v>
      </c>
      <c r="J108" s="116">
        <f>J77+J89+J104+J107</f>
        <v>0</v>
      </c>
      <c r="K108" s="116">
        <f>K77+K89+K104+K107</f>
        <v>2871</v>
      </c>
      <c r="L108" s="116">
        <f>L77+L89+L104+L107</f>
        <v>2871</v>
      </c>
      <c r="M108" s="117">
        <f>M77+M89+M104+M107</f>
        <v>246277</v>
      </c>
      <c r="N108" s="13"/>
    </row>
    <row r="109" spans="1:14" s="2" customFormat="1" ht="12" customHeight="1">
      <c r="A109" s="118"/>
      <c r="B109" s="119" t="s">
        <v>166</v>
      </c>
      <c r="C109" s="120">
        <f>C78+C90+C105</f>
        <v>10445</v>
      </c>
      <c r="D109" s="120">
        <f>D78+D90+D105</f>
        <v>3335</v>
      </c>
      <c r="E109" s="120">
        <f>E78+E90+E105</f>
        <v>12700</v>
      </c>
      <c r="F109" s="120">
        <f>F78+F90+F105</f>
        <v>0</v>
      </c>
      <c r="G109" s="120">
        <f>G78+G90+G105</f>
        <v>0</v>
      </c>
      <c r="H109" s="120">
        <f>H78+H90+H105</f>
        <v>0</v>
      </c>
      <c r="I109" s="120">
        <f>I78+I90+I105</f>
        <v>26480</v>
      </c>
      <c r="J109" s="120">
        <f>J78+J90+J105</f>
        <v>0</v>
      </c>
      <c r="K109" s="120">
        <f>K78+K90+K105</f>
        <v>0</v>
      </c>
      <c r="L109" s="120">
        <f>L78+L90+L105</f>
        <v>0</v>
      </c>
      <c r="M109" s="121">
        <f>M78+M90+M105</f>
        <v>26480</v>
      </c>
      <c r="N109" s="13"/>
    </row>
    <row r="110" spans="1:14" s="2" customFormat="1" ht="12" customHeight="1" thickBot="1">
      <c r="A110" s="147"/>
      <c r="B110" s="148" t="s">
        <v>168</v>
      </c>
      <c r="C110" s="149">
        <f>C79+C91+C106+C107</f>
        <v>161146</v>
      </c>
      <c r="D110" s="149">
        <f>D79+D91+D106+D107</f>
        <v>51279</v>
      </c>
      <c r="E110" s="149">
        <f>E79+E91+E106+E107</f>
        <v>56986</v>
      </c>
      <c r="F110" s="149">
        <f>F79+F91+F106+F107</f>
        <v>475</v>
      </c>
      <c r="G110" s="149">
        <f>G79+G91+G106+G107</f>
        <v>0</v>
      </c>
      <c r="H110" s="149">
        <f>H79+H91+H106+H107</f>
        <v>0</v>
      </c>
      <c r="I110" s="149">
        <f>I79+I91+I106+I107</f>
        <v>269886</v>
      </c>
      <c r="J110" s="149">
        <f>J79+J91+J106+J107</f>
        <v>0</v>
      </c>
      <c r="K110" s="149">
        <f>K79+K91+K106+K107</f>
        <v>2871</v>
      </c>
      <c r="L110" s="149">
        <f>L79+L91+L106+L107</f>
        <v>2871</v>
      </c>
      <c r="M110" s="150">
        <f>M79+M91+M106+M107</f>
        <v>272757</v>
      </c>
      <c r="N110" s="13"/>
    </row>
    <row r="111" spans="1:14" s="10" customFormat="1" ht="12" customHeight="1">
      <c r="A111" s="129"/>
      <c r="B111" s="130" t="s">
        <v>109</v>
      </c>
      <c r="C111" s="131">
        <f>SUM(C66,C108)</f>
        <v>235233</v>
      </c>
      <c r="D111" s="131">
        <f>SUM(D66,D108)</f>
        <v>74250</v>
      </c>
      <c r="E111" s="131">
        <f>SUM(E66,E108)</f>
        <v>119115</v>
      </c>
      <c r="F111" s="131">
        <f>SUM(F66,F108)</f>
        <v>6955</v>
      </c>
      <c r="G111" s="131">
        <f>SUM(G66,G108)</f>
        <v>4220</v>
      </c>
      <c r="H111" s="131">
        <f>SUM(H66,H108)</f>
        <v>2393</v>
      </c>
      <c r="I111" s="131">
        <f>SUM(I66,I108)</f>
        <v>442166</v>
      </c>
      <c r="J111" s="131">
        <f>SUM(J66,J108)</f>
        <v>25333</v>
      </c>
      <c r="K111" s="131">
        <f>SUM(K66,K108)</f>
        <v>25670</v>
      </c>
      <c r="L111" s="131">
        <f>SUM(L66,L108)</f>
        <v>51003</v>
      </c>
      <c r="M111" s="132">
        <f>SUM(M66,M108)</f>
        <v>493169</v>
      </c>
      <c r="N111" s="16"/>
    </row>
    <row r="112" spans="1:14" s="10" customFormat="1" ht="12" customHeight="1">
      <c r="A112" s="133"/>
      <c r="B112" s="134" t="s">
        <v>166</v>
      </c>
      <c r="C112" s="135">
        <f>C67+C109</f>
        <v>15246</v>
      </c>
      <c r="D112" s="135">
        <f>D67+D109</f>
        <v>4881</v>
      </c>
      <c r="E112" s="135">
        <f>E67+E109</f>
        <v>15334</v>
      </c>
      <c r="F112" s="135">
        <f>F67+F109</f>
        <v>0</v>
      </c>
      <c r="G112" s="135">
        <f>G67+G109</f>
        <v>0</v>
      </c>
      <c r="H112" s="135">
        <f>H67+H109</f>
        <v>0</v>
      </c>
      <c r="I112" s="135">
        <f>I67+I109</f>
        <v>35461</v>
      </c>
      <c r="J112" s="135">
        <f>J67+J109</f>
        <v>0</v>
      </c>
      <c r="K112" s="135">
        <f>K67+K109</f>
        <v>0</v>
      </c>
      <c r="L112" s="135">
        <f>L67+L109</f>
        <v>0</v>
      </c>
      <c r="M112" s="136">
        <f>M67+M109</f>
        <v>35461</v>
      </c>
      <c r="N112" s="16"/>
    </row>
    <row r="113" spans="1:14" s="10" customFormat="1" ht="12" customHeight="1" thickBot="1">
      <c r="A113" s="137"/>
      <c r="B113" s="138" t="s">
        <v>169</v>
      </c>
      <c r="C113" s="139">
        <f>C68+C110</f>
        <v>250479</v>
      </c>
      <c r="D113" s="139">
        <f>D68+D110</f>
        <v>79131</v>
      </c>
      <c r="E113" s="139">
        <f>E68+E110</f>
        <v>134449</v>
      </c>
      <c r="F113" s="139">
        <f>F68+F110</f>
        <v>6955</v>
      </c>
      <c r="G113" s="139">
        <f>G68+G110</f>
        <v>4220</v>
      </c>
      <c r="H113" s="139">
        <f>H68+H110</f>
        <v>2393</v>
      </c>
      <c r="I113" s="139">
        <f>I68+I110</f>
        <v>477627</v>
      </c>
      <c r="J113" s="139">
        <f>J68+J110</f>
        <v>25333</v>
      </c>
      <c r="K113" s="139">
        <f>K68+K110</f>
        <v>25670</v>
      </c>
      <c r="L113" s="139">
        <f>L68+L110</f>
        <v>51003</v>
      </c>
      <c r="M113" s="140">
        <f>M68+M110</f>
        <v>528630</v>
      </c>
      <c r="N113" s="16"/>
    </row>
    <row r="114" spans="1:14" s="3" customFormat="1" ht="12" customHeight="1">
      <c r="A114" s="88" t="s">
        <v>103</v>
      </c>
      <c r="B114" s="89" t="s">
        <v>104</v>
      </c>
      <c r="C114" s="90">
        <v>14961</v>
      </c>
      <c r="D114" s="90">
        <v>4783</v>
      </c>
      <c r="E114" s="90">
        <v>18404</v>
      </c>
      <c r="F114" s="90"/>
      <c r="G114" s="90"/>
      <c r="H114" s="90"/>
      <c r="I114" s="90">
        <f t="shared" si="37"/>
        <v>38148</v>
      </c>
      <c r="J114" s="90"/>
      <c r="K114" s="90">
        <v>276</v>
      </c>
      <c r="L114" s="90">
        <f>J114+K114</f>
        <v>276</v>
      </c>
      <c r="M114" s="91">
        <f>I114+L114</f>
        <v>38424</v>
      </c>
      <c r="N114" s="6"/>
    </row>
    <row r="115" spans="1:14" ht="12" customHeight="1" thickBot="1">
      <c r="A115" s="64" t="s">
        <v>105</v>
      </c>
      <c r="B115" s="65" t="s">
        <v>106</v>
      </c>
      <c r="C115" s="66">
        <v>7073</v>
      </c>
      <c r="D115" s="66">
        <v>2316</v>
      </c>
      <c r="E115" s="66">
        <v>3686</v>
      </c>
      <c r="F115" s="66"/>
      <c r="G115" s="66"/>
      <c r="H115" s="66"/>
      <c r="I115" s="66">
        <f t="shared" si="37"/>
        <v>13075</v>
      </c>
      <c r="J115" s="66"/>
      <c r="K115" s="66"/>
      <c r="L115" s="86">
        <f>J115+K115</f>
        <v>0</v>
      </c>
      <c r="M115" s="87">
        <f>I115+L115</f>
        <v>13075</v>
      </c>
      <c r="N115" s="13"/>
    </row>
    <row r="116" spans="1:14" s="5" customFormat="1" ht="12" customHeight="1" thickBot="1">
      <c r="A116" s="151">
        <v>6</v>
      </c>
      <c r="B116" s="152" t="s">
        <v>143</v>
      </c>
      <c r="C116" s="153">
        <f aca="true" t="shared" si="43" ref="C116:H116">SUM(C114:C115)</f>
        <v>22034</v>
      </c>
      <c r="D116" s="153">
        <f t="shared" si="43"/>
        <v>7099</v>
      </c>
      <c r="E116" s="153">
        <f t="shared" si="43"/>
        <v>22090</v>
      </c>
      <c r="F116" s="153">
        <f t="shared" si="43"/>
        <v>0</v>
      </c>
      <c r="G116" s="153">
        <f t="shared" si="43"/>
        <v>0</v>
      </c>
      <c r="H116" s="153">
        <f t="shared" si="43"/>
        <v>0</v>
      </c>
      <c r="I116" s="153">
        <f t="shared" si="37"/>
        <v>51223</v>
      </c>
      <c r="J116" s="153"/>
      <c r="K116" s="153">
        <f>SUM(K114:K115)</f>
        <v>276</v>
      </c>
      <c r="L116" s="153">
        <f>J116+K116</f>
        <v>276</v>
      </c>
      <c r="M116" s="58">
        <f>I116+L116</f>
        <v>51499</v>
      </c>
      <c r="N116" s="9"/>
    </row>
    <row r="117" spans="1:14" s="28" customFormat="1" ht="12.75" customHeight="1">
      <c r="A117" s="129"/>
      <c r="B117" s="130" t="s">
        <v>153</v>
      </c>
      <c r="C117" s="131">
        <f>C111+C116</f>
        <v>257267</v>
      </c>
      <c r="D117" s="131">
        <f aca="true" t="shared" si="44" ref="D117:K117">D111+D116</f>
        <v>81349</v>
      </c>
      <c r="E117" s="131">
        <f t="shared" si="44"/>
        <v>141205</v>
      </c>
      <c r="F117" s="131">
        <f t="shared" si="44"/>
        <v>6955</v>
      </c>
      <c r="G117" s="131">
        <f t="shared" si="44"/>
        <v>4220</v>
      </c>
      <c r="H117" s="131">
        <f t="shared" si="44"/>
        <v>2393</v>
      </c>
      <c r="I117" s="131">
        <f t="shared" si="44"/>
        <v>493389</v>
      </c>
      <c r="J117" s="131">
        <f t="shared" si="44"/>
        <v>25333</v>
      </c>
      <c r="K117" s="131">
        <f t="shared" si="44"/>
        <v>25946</v>
      </c>
      <c r="L117" s="131">
        <f>J117+K117</f>
        <v>51279</v>
      </c>
      <c r="M117" s="154">
        <f>I117+L117</f>
        <v>544668</v>
      </c>
      <c r="N117" s="16"/>
    </row>
    <row r="118" spans="1:14" s="30" customFormat="1" ht="12" customHeight="1">
      <c r="A118" s="155"/>
      <c r="B118" s="156" t="s">
        <v>154</v>
      </c>
      <c r="C118" s="157">
        <f>C112</f>
        <v>15246</v>
      </c>
      <c r="D118" s="157">
        <f aca="true" t="shared" si="45" ref="D118:M118">D112</f>
        <v>4881</v>
      </c>
      <c r="E118" s="157">
        <f t="shared" si="45"/>
        <v>15334</v>
      </c>
      <c r="F118" s="157">
        <f t="shared" si="45"/>
        <v>0</v>
      </c>
      <c r="G118" s="157">
        <f t="shared" si="45"/>
        <v>0</v>
      </c>
      <c r="H118" s="157">
        <f t="shared" si="45"/>
        <v>0</v>
      </c>
      <c r="I118" s="157">
        <f t="shared" si="45"/>
        <v>35461</v>
      </c>
      <c r="J118" s="157">
        <f t="shared" si="45"/>
        <v>0</v>
      </c>
      <c r="K118" s="157">
        <f t="shared" si="45"/>
        <v>0</v>
      </c>
      <c r="L118" s="157">
        <f t="shared" si="45"/>
        <v>0</v>
      </c>
      <c r="M118" s="158">
        <f t="shared" si="45"/>
        <v>35461</v>
      </c>
      <c r="N118" s="29"/>
    </row>
    <row r="119" spans="1:14" s="30" customFormat="1" ht="12" customHeight="1" thickBot="1">
      <c r="A119" s="159"/>
      <c r="B119" s="160" t="s">
        <v>155</v>
      </c>
      <c r="C119" s="161">
        <f>C113+C116</f>
        <v>272513</v>
      </c>
      <c r="D119" s="161">
        <f aca="true" t="shared" si="46" ref="D119:M119">D113+D116</f>
        <v>86230</v>
      </c>
      <c r="E119" s="161">
        <f t="shared" si="46"/>
        <v>156539</v>
      </c>
      <c r="F119" s="161">
        <f t="shared" si="46"/>
        <v>6955</v>
      </c>
      <c r="G119" s="161">
        <f t="shared" si="46"/>
        <v>4220</v>
      </c>
      <c r="H119" s="161">
        <f t="shared" si="46"/>
        <v>2393</v>
      </c>
      <c r="I119" s="161">
        <f t="shared" si="46"/>
        <v>528850</v>
      </c>
      <c r="J119" s="161">
        <f t="shared" si="46"/>
        <v>25333</v>
      </c>
      <c r="K119" s="161">
        <f t="shared" si="46"/>
        <v>25946</v>
      </c>
      <c r="L119" s="161">
        <f t="shared" si="46"/>
        <v>51279</v>
      </c>
      <c r="M119" s="162">
        <f t="shared" si="46"/>
        <v>580129</v>
      </c>
      <c r="N119" s="31">
        <f>SUM(C119:H119)</f>
        <v>528850</v>
      </c>
    </row>
    <row r="120" ht="12.75" customHeight="1">
      <c r="M120" s="32"/>
    </row>
    <row r="121" ht="12" customHeight="1"/>
    <row r="122" spans="3:13" ht="12" customHeight="1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</sheetData>
  <mergeCells count="2">
    <mergeCell ref="A1:M1"/>
    <mergeCell ref="C2:L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2006-01-27T05:46:51Z</cp:lastPrinted>
  <dcterms:created xsi:type="dcterms:W3CDTF">2003-02-14T09:32:56Z</dcterms:created>
  <dcterms:modified xsi:type="dcterms:W3CDTF">2005-01-23T10:26:35Z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