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<sst xmlns="http://schemas.openxmlformats.org/spreadsheetml/2006/main" count="188" uniqueCount="135">
  <si>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</si>
  <si>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</si>
  <si>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</si>
  <si>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</si>
  <si>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</si>
  <si>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</si>
  <si>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</si>
  <si>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</si>
  <si>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</si>
  <si>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</si>
  <si>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</si>
  <si>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</si>
  <si>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</si>
  <si>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</si>
  <si>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</si>
  <si>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</si>
  <si>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</si>
  <si>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</si>
  <si>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</si>
  <si>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</si>
  <si>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</si>
  <si>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</si>
  <si>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</si>
  <si>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</si>
  <si>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</si>
  <si>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</si>
  <si>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</si>
  <si>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</si>
  <si>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</si>
  <si>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</si>
  <si>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</si>
  <si>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</si>
  <si>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</si>
  <si>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</si>
  <si>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</si>
  <si>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</si>
  <si>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</si>
  <si>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</si>
  <si>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</si>
  <si>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</si>
  <si>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</si>
  <si>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</si>
  <si>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</si>
  <si>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</si>
  <si>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</si>
  <si>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</si>
  <si>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</si>
  <si>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</si>
  <si>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</si>
  <si>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</si>
  <si>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</si>
  <si>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</si>
  <si>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</si>
  <si>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</si>
  <si>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</si>
  <si>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</si>
  <si>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</si>
  <si>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</si>
  <si>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</si>
  <si>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</si>
  <si>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</si>
  <si>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</si>
  <si>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</si>
  <si>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</si>
  <si>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</si>
  <si>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</si>
  <si>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</si>
  <si>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</si>
  <si>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</si>
  <si>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</si>
  <si>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</si>
  <si>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</si>
  <si>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</si>
  <si>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</si>
  <si>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</si>
  <si>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</si>
  <si>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</si>
  <si>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Szennyvízkezelés</t>
  </si>
  <si>
    <t>Önkéntes tűzoltóság</t>
  </si>
  <si>
    <t>Kiegészítő alapellátás.</t>
  </si>
  <si>
    <t>1 1 2</t>
  </si>
  <si>
    <t>1 2 4</t>
  </si>
  <si>
    <t>Pótelőirányzat</t>
  </si>
  <si>
    <t>1 3 5</t>
  </si>
  <si>
    <t>1 3 6</t>
  </si>
  <si>
    <t>Eseti pénzb. szoc.ellát.</t>
  </si>
  <si>
    <t>1 3 3</t>
  </si>
  <si>
    <t>1 7 2</t>
  </si>
  <si>
    <t>1 7</t>
  </si>
  <si>
    <t>Kisebbs. önk.  összesen</t>
  </si>
  <si>
    <t>Kisebbs. önk. mód.előir.</t>
  </si>
  <si>
    <t>Polg. Hiv. mód.előir.össz.</t>
  </si>
  <si>
    <t>Eseti p. szoc. mód.előir.</t>
  </si>
  <si>
    <t>Szoc. ellátás mód. ei. ö.</t>
  </si>
  <si>
    <t>3 1</t>
  </si>
  <si>
    <t xml:space="preserve">1 5 5 </t>
  </si>
  <si>
    <t>Részben önálló. mód.ei.</t>
  </si>
  <si>
    <t>Pótelőirányzat össz.</t>
  </si>
  <si>
    <t>Bevételek mód. ei. össz.</t>
  </si>
  <si>
    <t>Önk. fekad, mód.előir.</t>
  </si>
  <si>
    <t>Polg.Hiv.mód. előir.össz.</t>
  </si>
  <si>
    <t>Polgári védelem pótelőir.</t>
  </si>
  <si>
    <t>Szlovák kisebbségi önkorm.</t>
  </si>
  <si>
    <t>2 1</t>
  </si>
  <si>
    <t>Óvodai ellátás</t>
  </si>
  <si>
    <t>Óvodai ellátás  összesen</t>
  </si>
  <si>
    <t>Ált. iskola i oktatás</t>
  </si>
  <si>
    <t xml:space="preserve">Általános isk. módosított </t>
  </si>
  <si>
    <t>Egyéb szórakozt. tev.</t>
  </si>
  <si>
    <t>1 1 3</t>
  </si>
  <si>
    <t>Helyi közút. módosított ei.</t>
  </si>
  <si>
    <t>Szennyvízkez. módosított ei.</t>
  </si>
  <si>
    <t xml:space="preserve">Házi szoc. gond. módosított </t>
  </si>
  <si>
    <t>Rendszeres gyv, pénzbeni</t>
  </si>
  <si>
    <t xml:space="preserve">Saját ingatlan hasz. mód. ei. </t>
  </si>
  <si>
    <t>Fejl. áfa</t>
  </si>
  <si>
    <t>Ogy. választ.mód.előir.</t>
  </si>
  <si>
    <t>Önkorm. választ.módosított</t>
  </si>
  <si>
    <t>Önk. választ. mód.-előir</t>
  </si>
  <si>
    <t>Módositott előirányzat</t>
  </si>
  <si>
    <t xml:space="preserve">15 1 </t>
  </si>
  <si>
    <t>Település űz. mód. előír.</t>
  </si>
  <si>
    <t>Rendszeres gyv. mód. előír.</t>
  </si>
  <si>
    <t>Katasztrófa v. mód előír.</t>
  </si>
  <si>
    <t>Finansz. műv. mód. előír.</t>
  </si>
  <si>
    <t>Egyéb felad. mód. előír.</t>
  </si>
  <si>
    <t>Cigány K. mód. előír.</t>
  </si>
  <si>
    <t>Szlovák Kisebbs. mód. előír.</t>
  </si>
  <si>
    <t>Ált. isk. ell. mód. előír.</t>
  </si>
  <si>
    <t>Eü. ellátás mód. előír.</t>
  </si>
  <si>
    <t>Hiv. tűzoltóság mód. előír.</t>
  </si>
  <si>
    <t xml:space="preserve">Rétság Város Önkormányzat  2006. évi módosított költségvetésének  szakfeladatos bevételei </t>
  </si>
  <si>
    <t>Város és k.rend. mód. előír</t>
  </si>
  <si>
    <t>Helyi közút létesítése.</t>
  </si>
  <si>
    <t>2. számú melléklet  a 12./2006. (X.26.) önkormányzati 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</si>
</sst>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8" fillId="2" borderId="20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="105" zoomScaleNormal="105" workbookViewId="0" topLeftCell="A1">
      <selection activeCell="C91" sqref="C91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s="83" customFormat="1" ht="10.5" customHeight="1">
      <c r="A1" s="75"/>
      <c r="B1" s="115" t="s">
        <v>134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83" customFormat="1" ht="10.5" customHeight="1">
      <c r="A2" s="84"/>
      <c r="B2" s="115" t="s">
        <v>131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0.5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6" t="s">
        <v>16</v>
      </c>
      <c r="N3" s="117"/>
    </row>
    <row r="4" spans="1:22" s="4" customFormat="1" ht="10.5" customHeight="1" thickBot="1">
      <c r="A4" s="12" t="s">
        <v>1</v>
      </c>
      <c r="B4" s="13" t="s">
        <v>2</v>
      </c>
      <c r="C4" s="13" t="s">
        <v>3</v>
      </c>
      <c r="D4" s="13" t="s">
        <v>76</v>
      </c>
      <c r="E4" s="13" t="s">
        <v>7</v>
      </c>
      <c r="F4" s="13" t="s">
        <v>4</v>
      </c>
      <c r="G4" s="13" t="s">
        <v>5</v>
      </c>
      <c r="H4" s="13" t="s">
        <v>15</v>
      </c>
      <c r="I4" s="13" t="s">
        <v>6</v>
      </c>
      <c r="J4" s="13" t="s">
        <v>8</v>
      </c>
      <c r="K4" s="13" t="s">
        <v>115</v>
      </c>
      <c r="L4" s="13" t="s">
        <v>9</v>
      </c>
      <c r="M4" s="13" t="s">
        <v>10</v>
      </c>
      <c r="N4" s="14" t="s">
        <v>11</v>
      </c>
      <c r="O4" s="6"/>
      <c r="P4" s="6"/>
      <c r="Q4" s="6"/>
      <c r="R4" s="6"/>
      <c r="S4" s="6"/>
      <c r="T4" s="6"/>
      <c r="U4" s="6"/>
      <c r="V4" s="6"/>
    </row>
    <row r="5" spans="1:14" s="1" customFormat="1" ht="10.5" customHeight="1" thickBot="1">
      <c r="A5" s="15" t="s">
        <v>17</v>
      </c>
      <c r="B5" s="16" t="s">
        <v>36</v>
      </c>
      <c r="C5" s="17">
        <v>2168</v>
      </c>
      <c r="D5" s="17"/>
      <c r="E5" s="17">
        <v>303</v>
      </c>
      <c r="F5" s="17"/>
      <c r="G5" s="17"/>
      <c r="H5" s="17"/>
      <c r="I5" s="17"/>
      <c r="J5" s="17"/>
      <c r="K5" s="17"/>
      <c r="L5" s="17"/>
      <c r="M5" s="17"/>
      <c r="N5" s="18">
        <f>SUM(C5:M5)</f>
        <v>2471</v>
      </c>
    </row>
    <row r="6" spans="1:14" s="1" customFormat="1" ht="10.5" customHeight="1" thickBot="1">
      <c r="A6" s="15" t="s">
        <v>80</v>
      </c>
      <c r="B6" s="16" t="s">
        <v>116</v>
      </c>
      <c r="C6" s="17"/>
      <c r="D6" s="17"/>
      <c r="E6" s="17">
        <v>557</v>
      </c>
      <c r="F6" s="17"/>
      <c r="G6" s="17"/>
      <c r="H6" s="17"/>
      <c r="I6" s="17"/>
      <c r="J6" s="17"/>
      <c r="K6" s="17"/>
      <c r="L6" s="17"/>
      <c r="M6" s="17"/>
      <c r="N6" s="18">
        <f>SUM(C6:M6)</f>
        <v>557</v>
      </c>
    </row>
    <row r="7" spans="1:14" s="1" customFormat="1" ht="10.5" customHeight="1">
      <c r="A7" s="47" t="s">
        <v>109</v>
      </c>
      <c r="B7" s="48" t="s">
        <v>117</v>
      </c>
      <c r="C7" s="49"/>
      <c r="D7" s="49"/>
      <c r="E7" s="49">
        <v>71</v>
      </c>
      <c r="F7" s="49"/>
      <c r="G7" s="49"/>
      <c r="H7" s="49"/>
      <c r="I7" s="49"/>
      <c r="J7" s="49"/>
      <c r="K7" s="49"/>
      <c r="L7" s="49"/>
      <c r="M7" s="49"/>
      <c r="N7" s="65">
        <f>SUM(C7:M7)</f>
        <v>71</v>
      </c>
    </row>
    <row r="8" spans="1:14" s="1" customFormat="1" ht="10.5" customHeight="1">
      <c r="A8" s="50"/>
      <c r="B8" s="51" t="s">
        <v>82</v>
      </c>
      <c r="C8" s="52"/>
      <c r="D8" s="52"/>
      <c r="E8" s="52">
        <v>447</v>
      </c>
      <c r="F8" s="52"/>
      <c r="G8" s="52"/>
      <c r="H8" s="52"/>
      <c r="I8" s="52"/>
      <c r="J8" s="52"/>
      <c r="K8" s="52"/>
      <c r="L8" s="52"/>
      <c r="M8" s="52"/>
      <c r="N8" s="76">
        <f>SUM(C8:M8)</f>
        <v>447</v>
      </c>
    </row>
    <row r="9" spans="1:14" s="1" customFormat="1" ht="10.5" customHeight="1" thickBot="1">
      <c r="A9" s="56"/>
      <c r="B9" s="57" t="s">
        <v>118</v>
      </c>
      <c r="C9" s="58">
        <f>SUM(C7:C8)</f>
        <v>0</v>
      </c>
      <c r="D9" s="58">
        <f aca="true" t="shared" si="0" ref="D9:N9">SUM(D7:D8)</f>
        <v>0</v>
      </c>
      <c r="E9" s="58">
        <f t="shared" si="0"/>
        <v>518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66">
        <f t="shared" si="0"/>
        <v>518</v>
      </c>
    </row>
    <row r="10" spans="1:14" ht="10.5" customHeight="1">
      <c r="A10" s="23" t="s">
        <v>18</v>
      </c>
      <c r="B10" s="24" t="s">
        <v>12</v>
      </c>
      <c r="C10" s="25">
        <v>275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>
        <f aca="true" t="shared" si="1" ref="N10:N21">SUM(C10:M10)</f>
        <v>275</v>
      </c>
    </row>
    <row r="11" spans="1:14" ht="10.5" customHeight="1" thickBot="1">
      <c r="A11" s="45" t="s">
        <v>51</v>
      </c>
      <c r="B11" s="29" t="s">
        <v>69</v>
      </c>
      <c r="C11" s="30">
        <v>6633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46">
        <f t="shared" si="1"/>
        <v>6633</v>
      </c>
    </row>
    <row r="12" spans="1:14" ht="10.5" customHeight="1">
      <c r="A12" s="31" t="s">
        <v>81</v>
      </c>
      <c r="B12" s="32" t="s">
        <v>133</v>
      </c>
      <c r="C12" s="33"/>
      <c r="D12" s="33"/>
      <c r="E12" s="33"/>
      <c r="F12" s="33"/>
      <c r="G12" s="33"/>
      <c r="H12" s="33"/>
      <c r="I12" s="33"/>
      <c r="J12" s="33"/>
      <c r="K12" s="33"/>
      <c r="L12" s="33">
        <v>0</v>
      </c>
      <c r="M12" s="33"/>
      <c r="N12" s="34">
        <f>SUM(C12:M12)</f>
        <v>0</v>
      </c>
    </row>
    <row r="13" spans="1:14" ht="10.5" customHeight="1">
      <c r="A13" s="35"/>
      <c r="B13" s="27" t="s">
        <v>82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6">
        <f>SUM(C13:M13)</f>
        <v>0</v>
      </c>
    </row>
    <row r="14" spans="1:14" ht="10.5" customHeight="1" thickBot="1">
      <c r="A14" s="37"/>
      <c r="B14" s="38" t="s">
        <v>110</v>
      </c>
      <c r="C14" s="39">
        <f>SUM(C12:C13)</f>
        <v>0</v>
      </c>
      <c r="D14" s="39">
        <f aca="true" t="shared" si="2" ref="D14:N14">SUM(D12:D13)</f>
        <v>0</v>
      </c>
      <c r="E14" s="39">
        <f t="shared" si="2"/>
        <v>0</v>
      </c>
      <c r="F14" s="39">
        <f t="shared" si="2"/>
        <v>0</v>
      </c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0</v>
      </c>
      <c r="N14" s="40">
        <f t="shared" si="2"/>
        <v>0</v>
      </c>
    </row>
    <row r="15" spans="1:14" ht="10.5" customHeight="1">
      <c r="A15" s="41" t="s">
        <v>19</v>
      </c>
      <c r="B15" s="42" t="s">
        <v>35</v>
      </c>
      <c r="C15" s="43"/>
      <c r="D15" s="43"/>
      <c r="E15" s="43">
        <v>7727</v>
      </c>
      <c r="F15" s="43"/>
      <c r="G15" s="43"/>
      <c r="H15" s="43"/>
      <c r="I15" s="43"/>
      <c r="J15" s="43"/>
      <c r="K15" s="43"/>
      <c r="L15" s="43">
        <v>1300</v>
      </c>
      <c r="M15" s="43">
        <v>-20399</v>
      </c>
      <c r="N15" s="44">
        <f t="shared" si="1"/>
        <v>-11372</v>
      </c>
    </row>
    <row r="16" spans="1:14" ht="10.5" customHeight="1">
      <c r="A16" s="35"/>
      <c r="B16" s="27" t="s">
        <v>82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v>20087</v>
      </c>
      <c r="N16" s="36">
        <f>SUM(C16:M16)</f>
        <v>20087</v>
      </c>
    </row>
    <row r="17" spans="1:14" ht="10.5" customHeight="1" thickBot="1">
      <c r="A17" s="37"/>
      <c r="B17" s="38" t="s">
        <v>132</v>
      </c>
      <c r="C17" s="39">
        <f>SUM(C15:C16)</f>
        <v>0</v>
      </c>
      <c r="D17" s="39">
        <f aca="true" t="shared" si="3" ref="D17:N17">SUM(D15:D16)</f>
        <v>0</v>
      </c>
      <c r="E17" s="39">
        <f t="shared" si="3"/>
        <v>7727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1300</v>
      </c>
      <c r="M17" s="39">
        <f t="shared" si="3"/>
        <v>-312</v>
      </c>
      <c r="N17" s="40">
        <f t="shared" si="3"/>
        <v>8715</v>
      </c>
    </row>
    <row r="18" spans="1:14" ht="10.5" customHeight="1">
      <c r="A18" s="41" t="s">
        <v>21</v>
      </c>
      <c r="B18" s="42" t="s">
        <v>22</v>
      </c>
      <c r="C18" s="43">
        <v>31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>
        <f t="shared" si="1"/>
        <v>31</v>
      </c>
    </row>
    <row r="19" spans="1:14" ht="10.5" customHeight="1" thickBot="1">
      <c r="A19" s="45" t="s">
        <v>23</v>
      </c>
      <c r="B19" s="29" t="s">
        <v>24</v>
      </c>
      <c r="C19" s="30">
        <v>166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6">
        <f t="shared" si="1"/>
        <v>166</v>
      </c>
    </row>
    <row r="20" spans="1:14" ht="10.5" customHeight="1">
      <c r="A20" s="31" t="s">
        <v>20</v>
      </c>
      <c r="B20" s="32" t="s">
        <v>77</v>
      </c>
      <c r="C20" s="33">
        <v>1728</v>
      </c>
      <c r="D20" s="33"/>
      <c r="E20" s="33"/>
      <c r="F20" s="33"/>
      <c r="G20" s="33"/>
      <c r="H20" s="33"/>
      <c r="I20" s="33"/>
      <c r="J20" s="33"/>
      <c r="K20" s="33"/>
      <c r="L20" s="33">
        <v>800</v>
      </c>
      <c r="M20" s="33"/>
      <c r="N20" s="34">
        <f t="shared" si="1"/>
        <v>2528</v>
      </c>
    </row>
    <row r="21" spans="1:14" ht="10.5" customHeight="1">
      <c r="A21" s="35"/>
      <c r="B21" s="27" t="s">
        <v>82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6">
        <f t="shared" si="1"/>
        <v>0</v>
      </c>
    </row>
    <row r="22" spans="1:14" ht="10.5" customHeight="1" thickBot="1">
      <c r="A22" s="37"/>
      <c r="B22" s="38" t="s">
        <v>111</v>
      </c>
      <c r="C22" s="39">
        <f>SUM(C20:C21)</f>
        <v>1728</v>
      </c>
      <c r="D22" s="39">
        <f aca="true" t="shared" si="4" ref="D22:N22">SUM(D20:D21)</f>
        <v>0</v>
      </c>
      <c r="E22" s="39">
        <f t="shared" si="4"/>
        <v>0</v>
      </c>
      <c r="F22" s="39">
        <f t="shared" si="4"/>
        <v>0</v>
      </c>
      <c r="G22" s="39">
        <f t="shared" si="4"/>
        <v>0</v>
      </c>
      <c r="H22" s="39">
        <f t="shared" si="4"/>
        <v>0</v>
      </c>
      <c r="I22" s="39">
        <f t="shared" si="4"/>
        <v>0</v>
      </c>
      <c r="J22" s="39">
        <f t="shared" si="4"/>
        <v>0</v>
      </c>
      <c r="K22" s="39">
        <f t="shared" si="4"/>
        <v>0</v>
      </c>
      <c r="L22" s="39">
        <f t="shared" si="4"/>
        <v>800</v>
      </c>
      <c r="M22" s="39">
        <f t="shared" si="4"/>
        <v>0</v>
      </c>
      <c r="N22" s="40">
        <f t="shared" si="4"/>
        <v>2528</v>
      </c>
    </row>
    <row r="23" spans="1:14" s="1" customFormat="1" ht="10.5" customHeight="1">
      <c r="A23" s="85" t="s">
        <v>25</v>
      </c>
      <c r="B23" s="86" t="s">
        <v>34</v>
      </c>
      <c r="C23" s="87">
        <f>C10+C11+C15+C18+C19+C20+C12</f>
        <v>8833</v>
      </c>
      <c r="D23" s="87">
        <f aca="true" t="shared" si="5" ref="D23:N23">D10+D11+D15+D18+D19+D20+D12</f>
        <v>0</v>
      </c>
      <c r="E23" s="87">
        <f t="shared" si="5"/>
        <v>7727</v>
      </c>
      <c r="F23" s="87">
        <f t="shared" si="5"/>
        <v>0</v>
      </c>
      <c r="G23" s="87">
        <f t="shared" si="5"/>
        <v>0</v>
      </c>
      <c r="H23" s="87">
        <f t="shared" si="5"/>
        <v>0</v>
      </c>
      <c r="I23" s="87">
        <f t="shared" si="5"/>
        <v>0</v>
      </c>
      <c r="J23" s="87">
        <f t="shared" si="5"/>
        <v>0</v>
      </c>
      <c r="K23" s="87">
        <f t="shared" si="5"/>
        <v>0</v>
      </c>
      <c r="L23" s="87">
        <f t="shared" si="5"/>
        <v>2100</v>
      </c>
      <c r="M23" s="87">
        <f t="shared" si="5"/>
        <v>-20399</v>
      </c>
      <c r="N23" s="88">
        <f t="shared" si="5"/>
        <v>-1739</v>
      </c>
    </row>
    <row r="24" spans="1:14" s="1" customFormat="1" ht="10.5" customHeight="1">
      <c r="A24" s="50"/>
      <c r="B24" s="51" t="s">
        <v>82</v>
      </c>
      <c r="C24" s="52">
        <f>C16+C13+C21</f>
        <v>0</v>
      </c>
      <c r="D24" s="52">
        <f aca="true" t="shared" si="6" ref="D24:N24">D16+D13+D21</f>
        <v>0</v>
      </c>
      <c r="E24" s="52">
        <f t="shared" si="6"/>
        <v>0</v>
      </c>
      <c r="F24" s="52">
        <f t="shared" si="6"/>
        <v>0</v>
      </c>
      <c r="G24" s="52">
        <f t="shared" si="6"/>
        <v>0</v>
      </c>
      <c r="H24" s="52">
        <f t="shared" si="6"/>
        <v>0</v>
      </c>
      <c r="I24" s="52">
        <f t="shared" si="6"/>
        <v>0</v>
      </c>
      <c r="J24" s="52">
        <f t="shared" si="6"/>
        <v>0</v>
      </c>
      <c r="K24" s="52">
        <f t="shared" si="6"/>
        <v>0</v>
      </c>
      <c r="L24" s="52">
        <f t="shared" si="6"/>
        <v>0</v>
      </c>
      <c r="M24" s="52">
        <f t="shared" si="6"/>
        <v>20087</v>
      </c>
      <c r="N24" s="76">
        <f t="shared" si="6"/>
        <v>20087</v>
      </c>
    </row>
    <row r="25" spans="1:14" s="1" customFormat="1" ht="10.5" customHeight="1" thickBot="1">
      <c r="A25" s="53"/>
      <c r="B25" s="54" t="s">
        <v>121</v>
      </c>
      <c r="C25" s="55">
        <f>SUM(C23:C24)</f>
        <v>8833</v>
      </c>
      <c r="D25" s="55">
        <f aca="true" t="shared" si="7" ref="D25:N25">SUM(D23:D24)</f>
        <v>0</v>
      </c>
      <c r="E25" s="55">
        <f t="shared" si="7"/>
        <v>7727</v>
      </c>
      <c r="F25" s="55">
        <f t="shared" si="7"/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  <c r="K25" s="55">
        <f t="shared" si="7"/>
        <v>0</v>
      </c>
      <c r="L25" s="55">
        <f t="shared" si="7"/>
        <v>2100</v>
      </c>
      <c r="M25" s="55">
        <f t="shared" si="7"/>
        <v>-312</v>
      </c>
      <c r="N25" s="67">
        <f t="shared" si="7"/>
        <v>18348</v>
      </c>
    </row>
    <row r="26" spans="1:14" s="2" customFormat="1" ht="10.5" customHeight="1">
      <c r="A26" s="31" t="s">
        <v>73</v>
      </c>
      <c r="B26" s="32" t="s">
        <v>113</v>
      </c>
      <c r="C26" s="33"/>
      <c r="D26" s="33"/>
      <c r="E26" s="33">
        <v>920</v>
      </c>
      <c r="F26" s="33"/>
      <c r="G26" s="33"/>
      <c r="H26" s="33"/>
      <c r="I26" s="33"/>
      <c r="J26" s="33"/>
      <c r="K26" s="33"/>
      <c r="L26" s="33"/>
      <c r="M26" s="33"/>
      <c r="N26" s="34">
        <f>SUM(C26:M26)</f>
        <v>920</v>
      </c>
    </row>
    <row r="27" spans="1:14" s="2" customFormat="1" ht="10.5" customHeight="1">
      <c r="A27" s="35"/>
      <c r="B27" s="27" t="s">
        <v>82</v>
      </c>
      <c r="C27" s="28"/>
      <c r="D27" s="28"/>
      <c r="E27" s="28">
        <v>1024</v>
      </c>
      <c r="F27" s="28"/>
      <c r="G27" s="28"/>
      <c r="H27" s="28"/>
      <c r="I27" s="28"/>
      <c r="J27" s="28"/>
      <c r="K27" s="28"/>
      <c r="L27" s="28"/>
      <c r="M27" s="28"/>
      <c r="N27" s="36">
        <f>SUM(C27:M27)</f>
        <v>1024</v>
      </c>
    </row>
    <row r="28" spans="1:14" s="2" customFormat="1" ht="10.5" customHeight="1" thickBot="1">
      <c r="A28" s="37"/>
      <c r="B28" s="38" t="s">
        <v>122</v>
      </c>
      <c r="C28" s="39">
        <f>SUM(C26:C27)</f>
        <v>0</v>
      </c>
      <c r="D28" s="39">
        <f aca="true" t="shared" si="8" ref="D28:N28">SUM(D26:D27)</f>
        <v>0</v>
      </c>
      <c r="E28" s="39">
        <f t="shared" si="8"/>
        <v>1944</v>
      </c>
      <c r="F28" s="39">
        <f t="shared" si="8"/>
        <v>0</v>
      </c>
      <c r="G28" s="39">
        <f t="shared" si="8"/>
        <v>0</v>
      </c>
      <c r="H28" s="39">
        <f t="shared" si="8"/>
        <v>0</v>
      </c>
      <c r="I28" s="39">
        <f t="shared" si="8"/>
        <v>0</v>
      </c>
      <c r="J28" s="39">
        <f t="shared" si="8"/>
        <v>0</v>
      </c>
      <c r="K28" s="39">
        <f t="shared" si="8"/>
        <v>0</v>
      </c>
      <c r="L28" s="39">
        <f t="shared" si="8"/>
        <v>0</v>
      </c>
      <c r="M28" s="39">
        <f t="shared" si="8"/>
        <v>0</v>
      </c>
      <c r="N28" s="40">
        <f t="shared" si="8"/>
        <v>1944</v>
      </c>
    </row>
    <row r="29" spans="1:14" s="2" customFormat="1" ht="10.5" customHeight="1">
      <c r="A29" s="41" t="s">
        <v>86</v>
      </c>
      <c r="B29" s="42" t="s">
        <v>85</v>
      </c>
      <c r="C29" s="43"/>
      <c r="D29" s="43"/>
      <c r="E29" s="43">
        <v>3725</v>
      </c>
      <c r="F29" s="43"/>
      <c r="G29" s="43"/>
      <c r="H29" s="43"/>
      <c r="I29" s="43"/>
      <c r="J29" s="43"/>
      <c r="K29" s="43"/>
      <c r="L29" s="43"/>
      <c r="M29" s="43"/>
      <c r="N29" s="44">
        <f>SUM(C29:M29)</f>
        <v>3725</v>
      </c>
    </row>
    <row r="30" spans="1:14" s="2" customFormat="1" ht="10.5" customHeight="1">
      <c r="A30" s="35"/>
      <c r="B30" s="27" t="s">
        <v>82</v>
      </c>
      <c r="C30" s="28"/>
      <c r="D30" s="28"/>
      <c r="E30" s="28">
        <v>1548</v>
      </c>
      <c r="F30" s="28"/>
      <c r="G30" s="28"/>
      <c r="H30" s="28"/>
      <c r="I30" s="28"/>
      <c r="J30" s="28"/>
      <c r="K30" s="28"/>
      <c r="L30" s="28"/>
      <c r="M30" s="28"/>
      <c r="N30" s="36">
        <f>SUM(C30:M30)</f>
        <v>1548</v>
      </c>
    </row>
    <row r="31" spans="1:14" s="2" customFormat="1" ht="10.5" customHeight="1" thickBot="1">
      <c r="A31" s="45"/>
      <c r="B31" s="29" t="s">
        <v>92</v>
      </c>
      <c r="C31" s="30">
        <f>SUM(C29:C30)</f>
        <v>0</v>
      </c>
      <c r="D31" s="30">
        <f aca="true" t="shared" si="9" ref="D31:N31">SUM(D29:D30)</f>
        <v>0</v>
      </c>
      <c r="E31" s="30">
        <f t="shared" si="9"/>
        <v>5273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46">
        <f t="shared" si="9"/>
        <v>5273</v>
      </c>
    </row>
    <row r="32" spans="1:14" s="2" customFormat="1" ht="10.5" customHeight="1">
      <c r="A32" s="31" t="s">
        <v>83</v>
      </c>
      <c r="B32" s="32" t="s">
        <v>26</v>
      </c>
      <c r="C32" s="33">
        <v>91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>
        <f>SUM(C32:M32)</f>
        <v>91</v>
      </c>
    </row>
    <row r="33" spans="1:14" s="2" customFormat="1" ht="10.5" customHeight="1">
      <c r="A33" s="35"/>
      <c r="B33" s="27" t="s">
        <v>82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6">
        <f>SUM(C33:M33)</f>
        <v>0</v>
      </c>
    </row>
    <row r="34" spans="1:14" s="2" customFormat="1" ht="10.5" customHeight="1" thickBot="1">
      <c r="A34" s="37"/>
      <c r="B34" s="38" t="s">
        <v>112</v>
      </c>
      <c r="C34" s="39">
        <f>SUM(C32:C33)</f>
        <v>91</v>
      </c>
      <c r="D34" s="39">
        <f aca="true" t="shared" si="10" ref="D34:N34">SUM(D32:D33)</f>
        <v>0</v>
      </c>
      <c r="E34" s="39">
        <f t="shared" si="10"/>
        <v>0</v>
      </c>
      <c r="F34" s="39">
        <f t="shared" si="10"/>
        <v>0</v>
      </c>
      <c r="G34" s="39">
        <f t="shared" si="10"/>
        <v>0</v>
      </c>
      <c r="H34" s="39">
        <f t="shared" si="10"/>
        <v>0</v>
      </c>
      <c r="I34" s="39">
        <f t="shared" si="10"/>
        <v>0</v>
      </c>
      <c r="J34" s="39">
        <f t="shared" si="10"/>
        <v>0</v>
      </c>
      <c r="K34" s="39">
        <f t="shared" si="10"/>
        <v>0</v>
      </c>
      <c r="L34" s="39">
        <f t="shared" si="10"/>
        <v>0</v>
      </c>
      <c r="M34" s="39">
        <f t="shared" si="10"/>
        <v>0</v>
      </c>
      <c r="N34" s="40">
        <f t="shared" si="10"/>
        <v>91</v>
      </c>
    </row>
    <row r="35" spans="1:14" ht="10.5" customHeight="1" thickBot="1">
      <c r="A35" s="23" t="s">
        <v>84</v>
      </c>
      <c r="B35" s="24" t="s">
        <v>27</v>
      </c>
      <c r="C35" s="25">
        <v>691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>SUM(C35:M35)</f>
        <v>691</v>
      </c>
    </row>
    <row r="36" spans="1:14" s="1" customFormat="1" ht="10.5" customHeight="1">
      <c r="A36" s="47" t="s">
        <v>28</v>
      </c>
      <c r="B36" s="48" t="s">
        <v>29</v>
      </c>
      <c r="C36" s="49">
        <f>C26+C29+C32+C35</f>
        <v>782</v>
      </c>
      <c r="D36" s="49">
        <f aca="true" t="shared" si="11" ref="D36:N36">D26+D29+D32+D35</f>
        <v>0</v>
      </c>
      <c r="E36" s="49">
        <f t="shared" si="11"/>
        <v>4645</v>
      </c>
      <c r="F36" s="49">
        <f t="shared" si="11"/>
        <v>0</v>
      </c>
      <c r="G36" s="49">
        <f t="shared" si="11"/>
        <v>0</v>
      </c>
      <c r="H36" s="49">
        <f t="shared" si="11"/>
        <v>0</v>
      </c>
      <c r="I36" s="49">
        <f t="shared" si="11"/>
        <v>0</v>
      </c>
      <c r="J36" s="49">
        <f t="shared" si="11"/>
        <v>0</v>
      </c>
      <c r="K36" s="49">
        <f t="shared" si="11"/>
        <v>0</v>
      </c>
      <c r="L36" s="49">
        <f t="shared" si="11"/>
        <v>0</v>
      </c>
      <c r="M36" s="49">
        <f t="shared" si="11"/>
        <v>0</v>
      </c>
      <c r="N36" s="65">
        <f t="shared" si="11"/>
        <v>5427</v>
      </c>
    </row>
    <row r="37" spans="1:14" s="1" customFormat="1" ht="10.5" customHeight="1">
      <c r="A37" s="50"/>
      <c r="B37" s="51" t="s">
        <v>82</v>
      </c>
      <c r="C37" s="52">
        <f>C27+C30+C33</f>
        <v>0</v>
      </c>
      <c r="D37" s="52">
        <f aca="true" t="shared" si="12" ref="D37:N37">D27+D30+D33</f>
        <v>0</v>
      </c>
      <c r="E37" s="52">
        <f t="shared" si="12"/>
        <v>2572</v>
      </c>
      <c r="F37" s="52">
        <f t="shared" si="12"/>
        <v>0</v>
      </c>
      <c r="G37" s="52">
        <f t="shared" si="12"/>
        <v>0</v>
      </c>
      <c r="H37" s="52">
        <f t="shared" si="12"/>
        <v>0</v>
      </c>
      <c r="I37" s="52">
        <f t="shared" si="12"/>
        <v>0</v>
      </c>
      <c r="J37" s="52">
        <f t="shared" si="12"/>
        <v>0</v>
      </c>
      <c r="K37" s="52">
        <f t="shared" si="12"/>
        <v>0</v>
      </c>
      <c r="L37" s="52">
        <f t="shared" si="12"/>
        <v>0</v>
      </c>
      <c r="M37" s="52">
        <f t="shared" si="12"/>
        <v>0</v>
      </c>
      <c r="N37" s="76">
        <f t="shared" si="12"/>
        <v>2572</v>
      </c>
    </row>
    <row r="38" spans="1:14" s="1" customFormat="1" ht="10.5" customHeight="1" thickBot="1">
      <c r="A38" s="56"/>
      <c r="B38" s="57" t="s">
        <v>93</v>
      </c>
      <c r="C38" s="58">
        <f>SUM(C36:C37)</f>
        <v>782</v>
      </c>
      <c r="D38" s="58">
        <f aca="true" t="shared" si="13" ref="D38:N38">SUM(D36:D37)</f>
        <v>0</v>
      </c>
      <c r="E38" s="58">
        <f t="shared" si="13"/>
        <v>7217</v>
      </c>
      <c r="F38" s="58">
        <f t="shared" si="13"/>
        <v>0</v>
      </c>
      <c r="G38" s="58">
        <f t="shared" si="13"/>
        <v>0</v>
      </c>
      <c r="H38" s="58">
        <f t="shared" si="13"/>
        <v>0</v>
      </c>
      <c r="I38" s="58">
        <f t="shared" si="13"/>
        <v>0</v>
      </c>
      <c r="J38" s="58">
        <f t="shared" si="13"/>
        <v>0</v>
      </c>
      <c r="K38" s="58">
        <f t="shared" si="13"/>
        <v>0</v>
      </c>
      <c r="L38" s="58">
        <f t="shared" si="13"/>
        <v>0</v>
      </c>
      <c r="M38" s="58">
        <f t="shared" si="13"/>
        <v>0</v>
      </c>
      <c r="N38" s="66">
        <f t="shared" si="13"/>
        <v>7999</v>
      </c>
    </row>
    <row r="39" spans="1:14" ht="10.5" customHeight="1">
      <c r="A39" s="41" t="s">
        <v>30</v>
      </c>
      <c r="B39" s="42" t="s">
        <v>101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>
        <f>SUM(C39:M39)</f>
        <v>0</v>
      </c>
    </row>
    <row r="40" spans="1:14" ht="10.5" customHeight="1" thickBot="1">
      <c r="A40" s="45" t="s">
        <v>31</v>
      </c>
      <c r="B40" s="29" t="s">
        <v>78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6">
        <f>SUM(C40:M40)</f>
        <v>0</v>
      </c>
    </row>
    <row r="41" spans="1:14" s="1" customFormat="1" ht="10.5" customHeight="1">
      <c r="A41" s="47" t="s">
        <v>32</v>
      </c>
      <c r="B41" s="48" t="s">
        <v>33</v>
      </c>
      <c r="C41" s="49">
        <f>SUM(C40)</f>
        <v>0</v>
      </c>
      <c r="D41" s="49">
        <f aca="true" t="shared" si="14" ref="D41:N41">SUM(D40)</f>
        <v>0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0</v>
      </c>
      <c r="L41" s="49">
        <f t="shared" si="14"/>
        <v>0</v>
      </c>
      <c r="M41" s="49">
        <f t="shared" si="14"/>
        <v>0</v>
      </c>
      <c r="N41" s="65">
        <f t="shared" si="14"/>
        <v>0</v>
      </c>
    </row>
    <row r="42" spans="1:14" s="1" customFormat="1" ht="10.5" customHeight="1">
      <c r="A42" s="50"/>
      <c r="B42" s="51" t="s">
        <v>82</v>
      </c>
      <c r="C42" s="52">
        <f>C39</f>
        <v>0</v>
      </c>
      <c r="D42" s="52">
        <f aca="true" t="shared" si="15" ref="D42:N42">D39</f>
        <v>0</v>
      </c>
      <c r="E42" s="52">
        <f t="shared" si="15"/>
        <v>0</v>
      </c>
      <c r="F42" s="52">
        <f t="shared" si="15"/>
        <v>0</v>
      </c>
      <c r="G42" s="52">
        <f t="shared" si="15"/>
        <v>0</v>
      </c>
      <c r="H42" s="52">
        <f t="shared" si="15"/>
        <v>0</v>
      </c>
      <c r="I42" s="52">
        <f t="shared" si="15"/>
        <v>0</v>
      </c>
      <c r="J42" s="52">
        <f t="shared" si="15"/>
        <v>0</v>
      </c>
      <c r="K42" s="52">
        <f t="shared" si="15"/>
        <v>0</v>
      </c>
      <c r="L42" s="52">
        <f t="shared" si="15"/>
        <v>0</v>
      </c>
      <c r="M42" s="52">
        <f t="shared" si="15"/>
        <v>0</v>
      </c>
      <c r="N42" s="76">
        <f t="shared" si="15"/>
        <v>0</v>
      </c>
    </row>
    <row r="43" spans="1:14" s="1" customFormat="1" ht="10.5" customHeight="1" thickBot="1">
      <c r="A43" s="56"/>
      <c r="B43" s="57" t="s">
        <v>123</v>
      </c>
      <c r="C43" s="58">
        <f>SUM(C41:C42)</f>
        <v>0</v>
      </c>
      <c r="D43" s="58">
        <f aca="true" t="shared" si="16" ref="D43:N43">SUM(D41:D42)</f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66">
        <f t="shared" si="16"/>
        <v>0</v>
      </c>
    </row>
    <row r="44" spans="1:14" s="1" customFormat="1" ht="10.5" customHeight="1" thickBot="1">
      <c r="A44" s="19" t="s">
        <v>120</v>
      </c>
      <c r="B44" s="20" t="s">
        <v>14</v>
      </c>
      <c r="C44" s="21">
        <v>1738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>
        <f>SUM(C44:M44)</f>
        <v>1738</v>
      </c>
    </row>
    <row r="45" spans="1:14" s="1" customFormat="1" ht="10.5" customHeight="1" thickBot="1">
      <c r="A45" s="96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1:14" ht="10.5" customHeight="1" thickBot="1">
      <c r="A46" s="12" t="s">
        <v>1</v>
      </c>
      <c r="B46" s="113" t="s">
        <v>2</v>
      </c>
      <c r="C46" s="113" t="s">
        <v>3</v>
      </c>
      <c r="D46" s="113" t="s">
        <v>76</v>
      </c>
      <c r="E46" s="113" t="s">
        <v>7</v>
      </c>
      <c r="F46" s="113" t="s">
        <v>4</v>
      </c>
      <c r="G46" s="113" t="s">
        <v>5</v>
      </c>
      <c r="H46" s="113" t="s">
        <v>15</v>
      </c>
      <c r="I46" s="113" t="s">
        <v>6</v>
      </c>
      <c r="J46" s="113" t="s">
        <v>8</v>
      </c>
      <c r="K46" s="113" t="s">
        <v>115</v>
      </c>
      <c r="L46" s="113" t="s">
        <v>9</v>
      </c>
      <c r="M46" s="113" t="s">
        <v>10</v>
      </c>
      <c r="N46" s="114" t="s">
        <v>11</v>
      </c>
    </row>
    <row r="47" spans="1:14" ht="10.5" customHeight="1">
      <c r="A47" s="41" t="s">
        <v>37</v>
      </c>
      <c r="B47" s="42" t="s">
        <v>38</v>
      </c>
      <c r="C47" s="43">
        <v>10018</v>
      </c>
      <c r="D47" s="43"/>
      <c r="E47" s="43"/>
      <c r="F47" s="43"/>
      <c r="G47" s="43"/>
      <c r="H47" s="43"/>
      <c r="I47" s="43"/>
      <c r="J47" s="43">
        <v>23000</v>
      </c>
      <c r="K47" s="43">
        <v>4500</v>
      </c>
      <c r="L47" s="43"/>
      <c r="M47" s="43"/>
      <c r="N47" s="44">
        <f aca="true" t="shared" si="17" ref="N47:N55">SUM(C47:M47)</f>
        <v>37518</v>
      </c>
    </row>
    <row r="48" spans="1:14" ht="10.5" customHeight="1">
      <c r="A48" s="35"/>
      <c r="B48" s="27" t="s">
        <v>82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6">
        <f t="shared" si="17"/>
        <v>0</v>
      </c>
    </row>
    <row r="49" spans="1:14" ht="10.5" customHeight="1" thickBot="1">
      <c r="A49" s="37"/>
      <c r="B49" s="38" t="s">
        <v>114</v>
      </c>
      <c r="C49" s="39">
        <f>SUM(C47:C48)</f>
        <v>10018</v>
      </c>
      <c r="D49" s="39">
        <f aca="true" t="shared" si="18" ref="D49:N49">SUM(D47:D48)</f>
        <v>0</v>
      </c>
      <c r="E49" s="39">
        <f t="shared" si="18"/>
        <v>0</v>
      </c>
      <c r="F49" s="39">
        <f t="shared" si="18"/>
        <v>0</v>
      </c>
      <c r="G49" s="39">
        <f t="shared" si="18"/>
        <v>0</v>
      </c>
      <c r="H49" s="39">
        <f t="shared" si="18"/>
        <v>0</v>
      </c>
      <c r="I49" s="39">
        <f t="shared" si="18"/>
        <v>0</v>
      </c>
      <c r="J49" s="39">
        <f t="shared" si="18"/>
        <v>23000</v>
      </c>
      <c r="K49" s="39">
        <f t="shared" si="18"/>
        <v>4500</v>
      </c>
      <c r="L49" s="39">
        <f t="shared" si="18"/>
        <v>0</v>
      </c>
      <c r="M49" s="39">
        <f t="shared" si="18"/>
        <v>0</v>
      </c>
      <c r="N49" s="40">
        <f t="shared" si="18"/>
        <v>37518</v>
      </c>
    </row>
    <row r="50" spans="1:14" ht="10.5" customHeight="1">
      <c r="A50" s="41" t="s">
        <v>39</v>
      </c>
      <c r="B50" s="42" t="s">
        <v>40</v>
      </c>
      <c r="C50" s="43">
        <v>2575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>
        <f t="shared" si="17"/>
        <v>2575</v>
      </c>
    </row>
    <row r="51" spans="1:14" ht="10.5" customHeight="1">
      <c r="A51" s="41"/>
      <c r="B51" s="42" t="s">
        <v>82</v>
      </c>
      <c r="C51" s="43"/>
      <c r="D51" s="43"/>
      <c r="E51" s="43">
        <v>453</v>
      </c>
      <c r="F51" s="43"/>
      <c r="G51" s="43"/>
      <c r="H51" s="43"/>
      <c r="I51" s="43"/>
      <c r="J51" s="43"/>
      <c r="K51" s="43"/>
      <c r="L51" s="43"/>
      <c r="M51" s="43"/>
      <c r="N51" s="44">
        <f t="shared" si="17"/>
        <v>453</v>
      </c>
    </row>
    <row r="52" spans="1:14" ht="10.5" customHeight="1">
      <c r="A52" s="23"/>
      <c r="B52" s="24" t="s">
        <v>119</v>
      </c>
      <c r="C52" s="25">
        <f>SUM(C50:C51)</f>
        <v>2575</v>
      </c>
      <c r="D52" s="25">
        <f aca="true" t="shared" si="19" ref="D52:N52">SUM(D50:D51)</f>
        <v>0</v>
      </c>
      <c r="E52" s="25">
        <f t="shared" si="19"/>
        <v>453</v>
      </c>
      <c r="F52" s="25">
        <f t="shared" si="19"/>
        <v>0</v>
      </c>
      <c r="G52" s="25">
        <f t="shared" si="19"/>
        <v>0</v>
      </c>
      <c r="H52" s="25">
        <f t="shared" si="19"/>
        <v>0</v>
      </c>
      <c r="I52" s="25">
        <f t="shared" si="19"/>
        <v>0</v>
      </c>
      <c r="J52" s="25">
        <f t="shared" si="19"/>
        <v>0</v>
      </c>
      <c r="K52" s="25">
        <f t="shared" si="19"/>
        <v>0</v>
      </c>
      <c r="L52" s="25">
        <f t="shared" si="19"/>
        <v>0</v>
      </c>
      <c r="M52" s="25">
        <f t="shared" si="19"/>
        <v>0</v>
      </c>
      <c r="N52" s="26">
        <f t="shared" si="19"/>
        <v>3028</v>
      </c>
    </row>
    <row r="53" spans="1:14" ht="10.5" customHeight="1" thickBot="1">
      <c r="A53" s="37" t="s">
        <v>95</v>
      </c>
      <c r="B53" s="38" t="s">
        <v>108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>
        <f t="shared" si="17"/>
        <v>0</v>
      </c>
    </row>
    <row r="54" spans="1:14" s="2" customFormat="1" ht="10.5" customHeight="1">
      <c r="A54" s="31" t="s">
        <v>41</v>
      </c>
      <c r="B54" s="32" t="s">
        <v>42</v>
      </c>
      <c r="C54" s="33"/>
      <c r="D54" s="33">
        <v>602</v>
      </c>
      <c r="E54" s="33"/>
      <c r="F54" s="33">
        <v>218700</v>
      </c>
      <c r="G54" s="33">
        <v>61993</v>
      </c>
      <c r="H54" s="33"/>
      <c r="I54" s="33">
        <v>120489</v>
      </c>
      <c r="J54" s="33">
        <v>4105</v>
      </c>
      <c r="K54" s="33"/>
      <c r="L54" s="33"/>
      <c r="M54" s="33"/>
      <c r="N54" s="34">
        <f t="shared" si="17"/>
        <v>405889</v>
      </c>
    </row>
    <row r="55" spans="1:14" s="2" customFormat="1" ht="10.5" customHeight="1">
      <c r="A55" s="35"/>
      <c r="B55" s="27" t="s">
        <v>82</v>
      </c>
      <c r="C55" s="28"/>
      <c r="D55" s="28">
        <v>153</v>
      </c>
      <c r="E55" s="28"/>
      <c r="F55" s="28">
        <v>3642</v>
      </c>
      <c r="G55" s="28">
        <v>409</v>
      </c>
      <c r="H55" s="28"/>
      <c r="I55" s="28">
        <v>5525</v>
      </c>
      <c r="J55" s="28"/>
      <c r="K55" s="28"/>
      <c r="L55" s="28"/>
      <c r="M55" s="28"/>
      <c r="N55" s="36">
        <f t="shared" si="17"/>
        <v>9729</v>
      </c>
    </row>
    <row r="56" spans="1:14" s="2" customFormat="1" ht="10.5" customHeight="1" thickBot="1">
      <c r="A56" s="37"/>
      <c r="B56" s="38" t="s">
        <v>99</v>
      </c>
      <c r="C56" s="39">
        <f>SUM(C54:C55)</f>
        <v>0</v>
      </c>
      <c r="D56" s="39">
        <f aca="true" t="shared" si="20" ref="D56:N56">SUM(D54:D55)</f>
        <v>755</v>
      </c>
      <c r="E56" s="39">
        <f t="shared" si="20"/>
        <v>0</v>
      </c>
      <c r="F56" s="39">
        <f t="shared" si="20"/>
        <v>222342</v>
      </c>
      <c r="G56" s="39">
        <f t="shared" si="20"/>
        <v>62402</v>
      </c>
      <c r="H56" s="39">
        <f t="shared" si="20"/>
        <v>0</v>
      </c>
      <c r="I56" s="39">
        <f t="shared" si="20"/>
        <v>126014</v>
      </c>
      <c r="J56" s="39">
        <f t="shared" si="20"/>
        <v>4105</v>
      </c>
      <c r="K56" s="39">
        <f t="shared" si="20"/>
        <v>0</v>
      </c>
      <c r="L56" s="39">
        <f t="shared" si="20"/>
        <v>0</v>
      </c>
      <c r="M56" s="39">
        <f t="shared" si="20"/>
        <v>0</v>
      </c>
      <c r="N56" s="40">
        <f t="shared" si="20"/>
        <v>415618</v>
      </c>
    </row>
    <row r="57" spans="1:14" s="2" customFormat="1" ht="10.5" customHeight="1">
      <c r="A57" s="41" t="s">
        <v>71</v>
      </c>
      <c r="B57" s="42" t="s">
        <v>72</v>
      </c>
      <c r="C57" s="43"/>
      <c r="D57" s="43"/>
      <c r="E57" s="43"/>
      <c r="F57" s="43"/>
      <c r="G57" s="43"/>
      <c r="H57" s="43">
        <v>67551</v>
      </c>
      <c r="I57" s="43"/>
      <c r="J57" s="43"/>
      <c r="K57" s="43"/>
      <c r="L57" s="43"/>
      <c r="M57" s="43"/>
      <c r="N57" s="44">
        <f>SUM(C57:M57)</f>
        <v>67551</v>
      </c>
    </row>
    <row r="58" spans="1:14" s="2" customFormat="1" ht="10.5" customHeight="1">
      <c r="A58" s="35"/>
      <c r="B58" s="27" t="s">
        <v>82</v>
      </c>
      <c r="C58" s="28"/>
      <c r="D58" s="28"/>
      <c r="E58" s="28"/>
      <c r="F58" s="28"/>
      <c r="G58" s="28"/>
      <c r="H58" s="28">
        <v>-7723</v>
      </c>
      <c r="I58" s="28"/>
      <c r="J58" s="28"/>
      <c r="K58" s="28"/>
      <c r="L58" s="28"/>
      <c r="M58" s="28"/>
      <c r="N58" s="36">
        <f>SUM(C58:M58)</f>
        <v>-7723</v>
      </c>
    </row>
    <row r="59" spans="1:14" s="2" customFormat="1" ht="10.5" customHeight="1" thickBot="1">
      <c r="A59" s="45"/>
      <c r="B59" s="29" t="s">
        <v>124</v>
      </c>
      <c r="C59" s="30">
        <f>SUM(C57:C58)</f>
        <v>0</v>
      </c>
      <c r="D59" s="30">
        <f aca="true" t="shared" si="21" ref="D59:N59">SUM(D57:D58)</f>
        <v>0</v>
      </c>
      <c r="E59" s="30">
        <f t="shared" si="21"/>
        <v>0</v>
      </c>
      <c r="F59" s="30">
        <f t="shared" si="21"/>
        <v>0</v>
      </c>
      <c r="G59" s="30">
        <f t="shared" si="21"/>
        <v>0</v>
      </c>
      <c r="H59" s="30">
        <f t="shared" si="21"/>
        <v>59828</v>
      </c>
      <c r="I59" s="30">
        <f t="shared" si="21"/>
        <v>0</v>
      </c>
      <c r="J59" s="30">
        <f t="shared" si="21"/>
        <v>0</v>
      </c>
      <c r="K59" s="30">
        <f t="shared" si="21"/>
        <v>0</v>
      </c>
      <c r="L59" s="30">
        <f t="shared" si="21"/>
        <v>0</v>
      </c>
      <c r="M59" s="30">
        <f t="shared" si="21"/>
        <v>0</v>
      </c>
      <c r="N59" s="46">
        <f t="shared" si="21"/>
        <v>59828</v>
      </c>
    </row>
    <row r="60" spans="1:14" s="1" customFormat="1" ht="10.5" customHeight="1">
      <c r="A60" s="47" t="s">
        <v>43</v>
      </c>
      <c r="B60" s="48" t="s">
        <v>44</v>
      </c>
      <c r="C60" s="49">
        <f>C47+C50+C54+C57+C44</f>
        <v>14331</v>
      </c>
      <c r="D60" s="49">
        <f>D47+D50+D54+D57+D44</f>
        <v>602</v>
      </c>
      <c r="E60" s="49">
        <f>E47+E50+E54+E57+E44</f>
        <v>0</v>
      </c>
      <c r="F60" s="49">
        <f>F47+F50+F54+F57+F44</f>
        <v>218700</v>
      </c>
      <c r="G60" s="49">
        <f>G47+G50+G54+G57+G44</f>
        <v>61993</v>
      </c>
      <c r="H60" s="49">
        <f>H47+H50+H54+H57+H44</f>
        <v>67551</v>
      </c>
      <c r="I60" s="49">
        <f>I47+I50+I54+I57+I44</f>
        <v>120489</v>
      </c>
      <c r="J60" s="49">
        <f>J47+J50+J54+J57+J44</f>
        <v>27105</v>
      </c>
      <c r="K60" s="49">
        <f>K47+K50+K54+K57+K44</f>
        <v>4500</v>
      </c>
      <c r="L60" s="49">
        <f>L47+L50+L54+L57+L44</f>
        <v>0</v>
      </c>
      <c r="M60" s="49">
        <f>M47+M50+M54+M57+M44</f>
        <v>0</v>
      </c>
      <c r="N60" s="65">
        <f>N47+N50+N54+N57+N44</f>
        <v>515271</v>
      </c>
    </row>
    <row r="61" spans="1:14" s="1" customFormat="1" ht="10.5" customHeight="1">
      <c r="A61" s="50"/>
      <c r="B61" s="51" t="s">
        <v>82</v>
      </c>
      <c r="C61" s="52">
        <f aca="true" t="shared" si="22" ref="C61:N61">C53+C58+C55+C48+C51</f>
        <v>0</v>
      </c>
      <c r="D61" s="52">
        <f t="shared" si="22"/>
        <v>153</v>
      </c>
      <c r="E61" s="52">
        <f t="shared" si="22"/>
        <v>453</v>
      </c>
      <c r="F61" s="52">
        <f t="shared" si="22"/>
        <v>3642</v>
      </c>
      <c r="G61" s="52">
        <f t="shared" si="22"/>
        <v>409</v>
      </c>
      <c r="H61" s="52">
        <f t="shared" si="22"/>
        <v>-7723</v>
      </c>
      <c r="I61" s="52">
        <f t="shared" si="22"/>
        <v>5525</v>
      </c>
      <c r="J61" s="52">
        <f t="shared" si="22"/>
        <v>0</v>
      </c>
      <c r="K61" s="52">
        <f t="shared" si="22"/>
        <v>0</v>
      </c>
      <c r="L61" s="52">
        <f t="shared" si="22"/>
        <v>0</v>
      </c>
      <c r="M61" s="52">
        <f t="shared" si="22"/>
        <v>0</v>
      </c>
      <c r="N61" s="76">
        <f t="shared" si="22"/>
        <v>2459</v>
      </c>
    </row>
    <row r="62" spans="1:14" s="1" customFormat="1" ht="10.5" customHeight="1" thickBot="1">
      <c r="A62" s="56"/>
      <c r="B62" s="57" t="s">
        <v>125</v>
      </c>
      <c r="C62" s="58">
        <f>SUM(C60:C61)</f>
        <v>14331</v>
      </c>
      <c r="D62" s="58">
        <f aca="true" t="shared" si="23" ref="D62:N62">SUM(D60:D61)</f>
        <v>755</v>
      </c>
      <c r="E62" s="58">
        <f t="shared" si="23"/>
        <v>453</v>
      </c>
      <c r="F62" s="58">
        <f t="shared" si="23"/>
        <v>222342</v>
      </c>
      <c r="G62" s="58">
        <f t="shared" si="23"/>
        <v>62402</v>
      </c>
      <c r="H62" s="58">
        <f t="shared" si="23"/>
        <v>59828</v>
      </c>
      <c r="I62" s="58">
        <f t="shared" si="23"/>
        <v>126014</v>
      </c>
      <c r="J62" s="58">
        <f t="shared" si="23"/>
        <v>27105</v>
      </c>
      <c r="K62" s="58">
        <f t="shared" si="23"/>
        <v>4500</v>
      </c>
      <c r="L62" s="58">
        <f t="shared" si="23"/>
        <v>0</v>
      </c>
      <c r="M62" s="58">
        <f t="shared" si="23"/>
        <v>0</v>
      </c>
      <c r="N62" s="66">
        <f t="shared" si="23"/>
        <v>517730</v>
      </c>
    </row>
    <row r="63" spans="1:14" s="2" customFormat="1" ht="10.5" customHeight="1">
      <c r="A63" s="31" t="s">
        <v>74</v>
      </c>
      <c r="B63" s="32" t="s">
        <v>75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>
        <v>116</v>
      </c>
      <c r="N63" s="34">
        <f>SUM(C63:M63)</f>
        <v>116</v>
      </c>
    </row>
    <row r="64" spans="1:14" s="2" customFormat="1" ht="10.5" customHeight="1">
      <c r="A64" s="35"/>
      <c r="B64" s="27" t="s">
        <v>82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6">
        <f>SUM(C64:M64)</f>
        <v>0</v>
      </c>
    </row>
    <row r="65" spans="1:14" s="2" customFormat="1" ht="10.5" customHeight="1" thickBot="1">
      <c r="A65" s="45"/>
      <c r="B65" s="29" t="s">
        <v>126</v>
      </c>
      <c r="C65" s="30">
        <f>SUM(C63:C64)</f>
        <v>0</v>
      </c>
      <c r="D65" s="30">
        <f aca="true" t="shared" si="24" ref="D65:N65">SUM(D63:D64)</f>
        <v>0</v>
      </c>
      <c r="E65" s="30">
        <f t="shared" si="24"/>
        <v>0</v>
      </c>
      <c r="F65" s="30">
        <f t="shared" si="24"/>
        <v>0</v>
      </c>
      <c r="G65" s="30">
        <f t="shared" si="24"/>
        <v>0</v>
      </c>
      <c r="H65" s="30">
        <f t="shared" si="24"/>
        <v>0</v>
      </c>
      <c r="I65" s="30">
        <f t="shared" si="24"/>
        <v>0</v>
      </c>
      <c r="J65" s="30">
        <f t="shared" si="24"/>
        <v>0</v>
      </c>
      <c r="K65" s="30">
        <f t="shared" si="24"/>
        <v>0</v>
      </c>
      <c r="L65" s="30">
        <f t="shared" si="24"/>
        <v>0</v>
      </c>
      <c r="M65" s="30">
        <f t="shared" si="24"/>
        <v>116</v>
      </c>
      <c r="N65" s="46">
        <f t="shared" si="24"/>
        <v>116</v>
      </c>
    </row>
    <row r="66" spans="1:14" s="2" customFormat="1" ht="10.5" customHeight="1">
      <c r="A66" s="31" t="s">
        <v>87</v>
      </c>
      <c r="B66" s="32" t="s">
        <v>102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>
        <v>196</v>
      </c>
      <c r="N66" s="34">
        <f>SUM(C66:M66)</f>
        <v>196</v>
      </c>
    </row>
    <row r="67" spans="1:14" s="2" customFormat="1" ht="10.5" customHeight="1">
      <c r="A67" s="35"/>
      <c r="B67" s="27" t="s">
        <v>82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36">
        <f>SUM(C67:M67)</f>
        <v>0</v>
      </c>
    </row>
    <row r="68" spans="1:14" s="2" customFormat="1" ht="10.5" customHeight="1" thickBot="1">
      <c r="A68" s="37"/>
      <c r="B68" s="38" t="s">
        <v>127</v>
      </c>
      <c r="C68" s="39">
        <f>SUM(C66:C67)</f>
        <v>0</v>
      </c>
      <c r="D68" s="39">
        <f aca="true" t="shared" si="25" ref="D68:N68">SUM(D66:D67)</f>
        <v>0</v>
      </c>
      <c r="E68" s="39">
        <f t="shared" si="25"/>
        <v>0</v>
      </c>
      <c r="F68" s="39">
        <f t="shared" si="25"/>
        <v>0</v>
      </c>
      <c r="G68" s="39">
        <f t="shared" si="25"/>
        <v>0</v>
      </c>
      <c r="H68" s="39">
        <f t="shared" si="25"/>
        <v>0</v>
      </c>
      <c r="I68" s="39">
        <f t="shared" si="25"/>
        <v>0</v>
      </c>
      <c r="J68" s="39">
        <f t="shared" si="25"/>
        <v>0</v>
      </c>
      <c r="K68" s="39">
        <f t="shared" si="25"/>
        <v>0</v>
      </c>
      <c r="L68" s="39">
        <f t="shared" si="25"/>
        <v>0</v>
      </c>
      <c r="M68" s="39">
        <f t="shared" si="25"/>
        <v>196</v>
      </c>
      <c r="N68" s="40">
        <f t="shared" si="25"/>
        <v>196</v>
      </c>
    </row>
    <row r="69" spans="1:14" s="1" customFormat="1" ht="10.5" customHeight="1">
      <c r="A69" s="85" t="s">
        <v>88</v>
      </c>
      <c r="B69" s="86" t="s">
        <v>89</v>
      </c>
      <c r="C69" s="87">
        <f>C63+C66</f>
        <v>0</v>
      </c>
      <c r="D69" s="87">
        <f aca="true" t="shared" si="26" ref="D69:N69">D63+D66</f>
        <v>0</v>
      </c>
      <c r="E69" s="87">
        <f t="shared" si="26"/>
        <v>0</v>
      </c>
      <c r="F69" s="87">
        <f t="shared" si="26"/>
        <v>0</v>
      </c>
      <c r="G69" s="87">
        <f t="shared" si="26"/>
        <v>0</v>
      </c>
      <c r="H69" s="87">
        <f t="shared" si="26"/>
        <v>0</v>
      </c>
      <c r="I69" s="87">
        <f t="shared" si="26"/>
        <v>0</v>
      </c>
      <c r="J69" s="87">
        <f t="shared" si="26"/>
        <v>0</v>
      </c>
      <c r="K69" s="87">
        <f t="shared" si="26"/>
        <v>0</v>
      </c>
      <c r="L69" s="87">
        <f t="shared" si="26"/>
        <v>0</v>
      </c>
      <c r="M69" s="87">
        <f t="shared" si="26"/>
        <v>312</v>
      </c>
      <c r="N69" s="88">
        <f t="shared" si="26"/>
        <v>312</v>
      </c>
    </row>
    <row r="70" spans="1:14" s="1" customFormat="1" ht="10.5" customHeight="1">
      <c r="A70" s="50"/>
      <c r="B70" s="51" t="s">
        <v>82</v>
      </c>
      <c r="C70" s="52">
        <f>C64+C67</f>
        <v>0</v>
      </c>
      <c r="D70" s="52">
        <f aca="true" t="shared" si="27" ref="D70:N70">D64+D67</f>
        <v>0</v>
      </c>
      <c r="E70" s="52">
        <f t="shared" si="27"/>
        <v>0</v>
      </c>
      <c r="F70" s="52">
        <f t="shared" si="27"/>
        <v>0</v>
      </c>
      <c r="G70" s="52">
        <f t="shared" si="27"/>
        <v>0</v>
      </c>
      <c r="H70" s="52">
        <f t="shared" si="27"/>
        <v>0</v>
      </c>
      <c r="I70" s="52">
        <f t="shared" si="27"/>
        <v>0</v>
      </c>
      <c r="J70" s="52">
        <f t="shared" si="27"/>
        <v>0</v>
      </c>
      <c r="K70" s="52">
        <f t="shared" si="27"/>
        <v>0</v>
      </c>
      <c r="L70" s="52">
        <f t="shared" si="27"/>
        <v>0</v>
      </c>
      <c r="M70" s="52">
        <f t="shared" si="27"/>
        <v>0</v>
      </c>
      <c r="N70" s="76">
        <f t="shared" si="27"/>
        <v>0</v>
      </c>
    </row>
    <row r="71" spans="1:14" s="1" customFormat="1" ht="10.5" customHeight="1" thickBot="1">
      <c r="A71" s="53"/>
      <c r="B71" s="54" t="s">
        <v>90</v>
      </c>
      <c r="C71" s="55">
        <f>SUM(C69:C70)</f>
        <v>0</v>
      </c>
      <c r="D71" s="55">
        <f aca="true" t="shared" si="28" ref="D71:N71">SUM(D69:D70)</f>
        <v>0</v>
      </c>
      <c r="E71" s="55">
        <f t="shared" si="28"/>
        <v>0</v>
      </c>
      <c r="F71" s="55">
        <f t="shared" si="28"/>
        <v>0</v>
      </c>
      <c r="G71" s="55">
        <f t="shared" si="28"/>
        <v>0</v>
      </c>
      <c r="H71" s="55">
        <f t="shared" si="28"/>
        <v>0</v>
      </c>
      <c r="I71" s="55">
        <f t="shared" si="28"/>
        <v>0</v>
      </c>
      <c r="J71" s="55">
        <f t="shared" si="28"/>
        <v>0</v>
      </c>
      <c r="K71" s="55">
        <f t="shared" si="28"/>
        <v>0</v>
      </c>
      <c r="L71" s="55">
        <f t="shared" si="28"/>
        <v>0</v>
      </c>
      <c r="M71" s="55">
        <f t="shared" si="28"/>
        <v>312</v>
      </c>
      <c r="N71" s="67">
        <f t="shared" si="28"/>
        <v>312</v>
      </c>
    </row>
    <row r="72" spans="1:15" s="1" customFormat="1" ht="10.5" customHeight="1">
      <c r="A72" s="59">
        <v>1</v>
      </c>
      <c r="B72" s="60" t="s">
        <v>45</v>
      </c>
      <c r="C72" s="61">
        <f>C5+C23+C36+C41+C60+C69+C6+C7</f>
        <v>26114</v>
      </c>
      <c r="D72" s="61">
        <f>D5+D23+D36+D41+D60+D69+D6+D7</f>
        <v>602</v>
      </c>
      <c r="E72" s="61">
        <f>E5+E23+E36+E41+E60+E69+E6+E7</f>
        <v>13303</v>
      </c>
      <c r="F72" s="61">
        <f>F5+F23+F36+F41+F60+F69+F6+F7</f>
        <v>218700</v>
      </c>
      <c r="G72" s="61">
        <f>G5+G23+G36+G41+G60+G69+G6+G7</f>
        <v>61993</v>
      </c>
      <c r="H72" s="61">
        <f>H5+H23+H36+H41+H60+H69+H6+H7</f>
        <v>67551</v>
      </c>
      <c r="I72" s="61">
        <f>I5+I23+I36+I41+I60+I69+I6+I7</f>
        <v>120489</v>
      </c>
      <c r="J72" s="61">
        <f>J5+J23+J36+J41+J60+J69+J6+J7</f>
        <v>27105</v>
      </c>
      <c r="K72" s="61">
        <f>K5+K23+K36+K41+K60+K69+K6+K7</f>
        <v>4500</v>
      </c>
      <c r="L72" s="61">
        <f>L5+L23+L36+L41+L60+L69+L6+L7</f>
        <v>2100</v>
      </c>
      <c r="M72" s="61">
        <f>M5+M23+M36+M41+M60+M69+M6+M7</f>
        <v>-20087</v>
      </c>
      <c r="N72" s="111">
        <f>N5+N23+N36+N41+N60+N69+N6+N7</f>
        <v>522370</v>
      </c>
      <c r="O72" s="7"/>
    </row>
    <row r="73" spans="1:15" s="1" customFormat="1" ht="10.5" customHeight="1">
      <c r="A73" s="62"/>
      <c r="B73" s="63" t="s">
        <v>82</v>
      </c>
      <c r="C73" s="64">
        <f>C24+C61+C70+C37+C42+C8</f>
        <v>0</v>
      </c>
      <c r="D73" s="64">
        <f>D24+D61+D70+D37+D42+D8</f>
        <v>153</v>
      </c>
      <c r="E73" s="64">
        <f>E24+E61+E70+E37+E42+E8</f>
        <v>3472</v>
      </c>
      <c r="F73" s="64">
        <f>F24+F61+F70+F37+F42+F8</f>
        <v>3642</v>
      </c>
      <c r="G73" s="64">
        <f>G24+G61+G70+G37+G42+G8</f>
        <v>409</v>
      </c>
      <c r="H73" s="64">
        <f>H24+H61+H70+H37+H42+H8</f>
        <v>-7723</v>
      </c>
      <c r="I73" s="64">
        <f>I24+I61+I70+I37+I42+I8</f>
        <v>5525</v>
      </c>
      <c r="J73" s="64">
        <f>J24+J61+J70+J37+J42+J8</f>
        <v>0</v>
      </c>
      <c r="K73" s="64">
        <f>K24+K61+K70+K37+K42+K8</f>
        <v>0</v>
      </c>
      <c r="L73" s="64">
        <f>L24+L61+L70+L37+L42+L8</f>
        <v>0</v>
      </c>
      <c r="M73" s="64">
        <f>M24+M61+M70+M37+M42+M8</f>
        <v>20087</v>
      </c>
      <c r="N73" s="77">
        <f>N24+N61+N70+N37+N42+N8</f>
        <v>25565</v>
      </c>
      <c r="O73" s="7"/>
    </row>
    <row r="74" spans="1:15" s="1" customFormat="1" ht="10.5" customHeight="1" thickBot="1">
      <c r="A74" s="79"/>
      <c r="B74" s="80" t="s">
        <v>91</v>
      </c>
      <c r="C74" s="81">
        <f>SUM(C72:C73)</f>
        <v>26114</v>
      </c>
      <c r="D74" s="81">
        <f aca="true" t="shared" si="29" ref="D74:N74">SUM(D72:D73)</f>
        <v>755</v>
      </c>
      <c r="E74" s="81">
        <f t="shared" si="29"/>
        <v>16775</v>
      </c>
      <c r="F74" s="81">
        <f t="shared" si="29"/>
        <v>222342</v>
      </c>
      <c r="G74" s="81">
        <f t="shared" si="29"/>
        <v>62402</v>
      </c>
      <c r="H74" s="81">
        <f t="shared" si="29"/>
        <v>59828</v>
      </c>
      <c r="I74" s="81">
        <f t="shared" si="29"/>
        <v>126014</v>
      </c>
      <c r="J74" s="81">
        <f t="shared" si="29"/>
        <v>27105</v>
      </c>
      <c r="K74" s="81">
        <f t="shared" si="29"/>
        <v>4500</v>
      </c>
      <c r="L74" s="81">
        <f t="shared" si="29"/>
        <v>2100</v>
      </c>
      <c r="M74" s="81">
        <f t="shared" si="29"/>
        <v>0</v>
      </c>
      <c r="N74" s="82">
        <f t="shared" si="29"/>
        <v>547935</v>
      </c>
      <c r="O74" s="7"/>
    </row>
    <row r="75" spans="1:15" s="2" customFormat="1" ht="10.5" customHeight="1">
      <c r="A75" s="98" t="s">
        <v>103</v>
      </c>
      <c r="B75" s="90" t="s">
        <v>104</v>
      </c>
      <c r="C75" s="91"/>
      <c r="D75" s="91"/>
      <c r="E75" s="91">
        <v>77</v>
      </c>
      <c r="F75" s="91"/>
      <c r="G75" s="91"/>
      <c r="H75" s="91"/>
      <c r="I75" s="91"/>
      <c r="J75" s="91"/>
      <c r="K75" s="91"/>
      <c r="L75" s="91"/>
      <c r="M75" s="91"/>
      <c r="N75" s="99">
        <f>SUM(C75:M75)</f>
        <v>77</v>
      </c>
      <c r="O75" s="89"/>
    </row>
    <row r="76" spans="1:14" s="2" customFormat="1" ht="10.5" customHeight="1" thickBot="1">
      <c r="A76" s="45" t="s">
        <v>46</v>
      </c>
      <c r="B76" s="29" t="s">
        <v>47</v>
      </c>
      <c r="C76" s="30">
        <v>3480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46">
        <f>SUM(C76:M76)</f>
        <v>3480</v>
      </c>
    </row>
    <row r="77" spans="1:14" s="1" customFormat="1" ht="10.5" customHeight="1" thickBot="1">
      <c r="A77" s="19">
        <v>2</v>
      </c>
      <c r="B77" s="20" t="s">
        <v>105</v>
      </c>
      <c r="C77" s="21">
        <f>C75+C76</f>
        <v>3480</v>
      </c>
      <c r="D77" s="21">
        <f aca="true" t="shared" si="30" ref="D77:N77">D75+D76</f>
        <v>0</v>
      </c>
      <c r="E77" s="21">
        <f t="shared" si="30"/>
        <v>77</v>
      </c>
      <c r="F77" s="21">
        <f t="shared" si="30"/>
        <v>0</v>
      </c>
      <c r="G77" s="21">
        <f t="shared" si="30"/>
        <v>0</v>
      </c>
      <c r="H77" s="21">
        <f t="shared" si="30"/>
        <v>0</v>
      </c>
      <c r="I77" s="21">
        <f t="shared" si="30"/>
        <v>0</v>
      </c>
      <c r="J77" s="21">
        <f t="shared" si="30"/>
        <v>0</v>
      </c>
      <c r="K77" s="21">
        <f t="shared" si="30"/>
        <v>0</v>
      </c>
      <c r="L77" s="21">
        <f t="shared" si="30"/>
        <v>0</v>
      </c>
      <c r="M77" s="21">
        <f t="shared" si="30"/>
        <v>0</v>
      </c>
      <c r="N77" s="22">
        <f t="shared" si="30"/>
        <v>3557</v>
      </c>
    </row>
    <row r="78" spans="1:14" s="2" customFormat="1" ht="10.5" customHeight="1">
      <c r="A78" s="31" t="s">
        <v>94</v>
      </c>
      <c r="B78" s="32" t="s">
        <v>106</v>
      </c>
      <c r="C78" s="33"/>
      <c r="D78" s="33"/>
      <c r="E78" s="33">
        <v>8679</v>
      </c>
      <c r="F78" s="33"/>
      <c r="G78" s="33"/>
      <c r="H78" s="33"/>
      <c r="I78" s="33"/>
      <c r="J78" s="33"/>
      <c r="K78" s="33"/>
      <c r="L78" s="33"/>
      <c r="M78" s="33"/>
      <c r="N78" s="34">
        <f>SUM(C78:M78)</f>
        <v>8679</v>
      </c>
    </row>
    <row r="79" spans="1:14" s="2" customFormat="1" ht="10.5" customHeight="1">
      <c r="A79" s="41"/>
      <c r="B79" s="42" t="s">
        <v>82</v>
      </c>
      <c r="C79" s="43"/>
      <c r="D79" s="43"/>
      <c r="E79" s="43">
        <v>874</v>
      </c>
      <c r="F79" s="43"/>
      <c r="G79" s="43"/>
      <c r="H79" s="43"/>
      <c r="I79" s="43"/>
      <c r="J79" s="43"/>
      <c r="K79" s="43"/>
      <c r="L79" s="43"/>
      <c r="M79" s="43"/>
      <c r="N79" s="44">
        <f>SUM(C79:M79)</f>
        <v>874</v>
      </c>
    </row>
    <row r="80" spans="1:14" s="2" customFormat="1" ht="10.5" customHeight="1" thickBot="1">
      <c r="A80" s="92"/>
      <c r="B80" s="93" t="s">
        <v>107</v>
      </c>
      <c r="C80" s="94">
        <f>SUM(C78:C79)</f>
        <v>0</v>
      </c>
      <c r="D80" s="94">
        <f aca="true" t="shared" si="31" ref="D80:N80">SUM(D78:D79)</f>
        <v>0</v>
      </c>
      <c r="E80" s="94">
        <f t="shared" si="31"/>
        <v>9553</v>
      </c>
      <c r="F80" s="94">
        <f t="shared" si="31"/>
        <v>0</v>
      </c>
      <c r="G80" s="94">
        <f t="shared" si="31"/>
        <v>0</v>
      </c>
      <c r="H80" s="94">
        <f t="shared" si="31"/>
        <v>0</v>
      </c>
      <c r="I80" s="94">
        <f t="shared" si="31"/>
        <v>0</v>
      </c>
      <c r="J80" s="94">
        <f t="shared" si="31"/>
        <v>0</v>
      </c>
      <c r="K80" s="94">
        <f t="shared" si="31"/>
        <v>0</v>
      </c>
      <c r="L80" s="94">
        <f t="shared" si="31"/>
        <v>0</v>
      </c>
      <c r="M80" s="94">
        <f t="shared" si="31"/>
        <v>0</v>
      </c>
      <c r="N80" s="95">
        <f t="shared" si="31"/>
        <v>9553</v>
      </c>
    </row>
    <row r="81" spans="1:14" ht="10.5" customHeight="1">
      <c r="A81" s="41" t="s">
        <v>48</v>
      </c>
      <c r="B81" s="42" t="s">
        <v>13</v>
      </c>
      <c r="C81" s="43">
        <v>5561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>
        <f>SUM(C81:M81)</f>
        <v>5561</v>
      </c>
    </row>
    <row r="82" spans="1:15" ht="10.5" customHeight="1" thickBot="1">
      <c r="A82" s="45" t="s">
        <v>49</v>
      </c>
      <c r="B82" s="29" t="s">
        <v>50</v>
      </c>
      <c r="C82" s="30">
        <v>280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6">
        <f>SUM(C82:M82)</f>
        <v>280</v>
      </c>
      <c r="O82" s="5"/>
    </row>
    <row r="83" spans="1:14" s="1" customFormat="1" ht="10.5" customHeight="1">
      <c r="A83" s="47">
        <v>3</v>
      </c>
      <c r="B83" s="48" t="s">
        <v>52</v>
      </c>
      <c r="C83" s="49">
        <f>C78+C81+C82</f>
        <v>5841</v>
      </c>
      <c r="D83" s="49">
        <f aca="true" t="shared" si="32" ref="D83:N83">D78+D81+D82</f>
        <v>0</v>
      </c>
      <c r="E83" s="49">
        <f t="shared" si="32"/>
        <v>8679</v>
      </c>
      <c r="F83" s="49">
        <f t="shared" si="32"/>
        <v>0</v>
      </c>
      <c r="G83" s="49">
        <f t="shared" si="32"/>
        <v>0</v>
      </c>
      <c r="H83" s="49">
        <f t="shared" si="32"/>
        <v>0</v>
      </c>
      <c r="I83" s="49">
        <f t="shared" si="32"/>
        <v>0</v>
      </c>
      <c r="J83" s="49">
        <f t="shared" si="32"/>
        <v>0</v>
      </c>
      <c r="K83" s="49">
        <f t="shared" si="32"/>
        <v>0</v>
      </c>
      <c r="L83" s="49">
        <f t="shared" si="32"/>
        <v>0</v>
      </c>
      <c r="M83" s="49">
        <f t="shared" si="32"/>
        <v>0</v>
      </c>
      <c r="N83" s="65">
        <f t="shared" si="32"/>
        <v>14520</v>
      </c>
    </row>
    <row r="84" spans="1:14" s="1" customFormat="1" ht="10.5" customHeight="1">
      <c r="A84" s="50"/>
      <c r="B84" s="51" t="s">
        <v>82</v>
      </c>
      <c r="C84" s="52">
        <f>C79</f>
        <v>0</v>
      </c>
      <c r="D84" s="52">
        <f aca="true" t="shared" si="33" ref="D84:N84">D79</f>
        <v>0</v>
      </c>
      <c r="E84" s="52">
        <f t="shared" si="33"/>
        <v>874</v>
      </c>
      <c r="F84" s="52">
        <f t="shared" si="33"/>
        <v>0</v>
      </c>
      <c r="G84" s="52">
        <f t="shared" si="33"/>
        <v>0</v>
      </c>
      <c r="H84" s="52">
        <f t="shared" si="33"/>
        <v>0</v>
      </c>
      <c r="I84" s="52">
        <f t="shared" si="33"/>
        <v>0</v>
      </c>
      <c r="J84" s="52">
        <f t="shared" si="33"/>
        <v>0</v>
      </c>
      <c r="K84" s="52">
        <f t="shared" si="33"/>
        <v>0</v>
      </c>
      <c r="L84" s="52">
        <f t="shared" si="33"/>
        <v>0</v>
      </c>
      <c r="M84" s="52">
        <f t="shared" si="33"/>
        <v>0</v>
      </c>
      <c r="N84" s="76">
        <f t="shared" si="33"/>
        <v>874</v>
      </c>
    </row>
    <row r="85" spans="1:14" s="1" customFormat="1" ht="10.5" customHeight="1" thickBot="1">
      <c r="A85" s="56"/>
      <c r="B85" s="57" t="s">
        <v>128</v>
      </c>
      <c r="C85" s="58">
        <f>SUM(C83:C84)</f>
        <v>5841</v>
      </c>
      <c r="D85" s="58">
        <f aca="true" t="shared" si="34" ref="D85:N85">SUM(D83:D84)</f>
        <v>0</v>
      </c>
      <c r="E85" s="58">
        <f t="shared" si="34"/>
        <v>9553</v>
      </c>
      <c r="F85" s="58">
        <f t="shared" si="34"/>
        <v>0</v>
      </c>
      <c r="G85" s="58">
        <f t="shared" si="34"/>
        <v>0</v>
      </c>
      <c r="H85" s="58">
        <f t="shared" si="34"/>
        <v>0</v>
      </c>
      <c r="I85" s="58">
        <f t="shared" si="34"/>
        <v>0</v>
      </c>
      <c r="J85" s="58">
        <f t="shared" si="34"/>
        <v>0</v>
      </c>
      <c r="K85" s="58">
        <f t="shared" si="34"/>
        <v>0</v>
      </c>
      <c r="L85" s="58">
        <f t="shared" si="34"/>
        <v>0</v>
      </c>
      <c r="M85" s="58">
        <f t="shared" si="34"/>
        <v>0</v>
      </c>
      <c r="N85" s="66">
        <f t="shared" si="34"/>
        <v>15394</v>
      </c>
    </row>
    <row r="86" spans="1:14" s="1" customFormat="1" ht="10.5" customHeight="1" thickBot="1">
      <c r="A86" s="105"/>
      <c r="B86" s="105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  <row r="87" spans="1:14" s="1" customFormat="1" ht="10.5" customHeight="1" thickBot="1">
      <c r="A87" s="112" t="s">
        <v>1</v>
      </c>
      <c r="B87" s="112" t="s">
        <v>2</v>
      </c>
      <c r="C87" s="113" t="s">
        <v>3</v>
      </c>
      <c r="D87" s="113" t="s">
        <v>76</v>
      </c>
      <c r="E87" s="113" t="s">
        <v>7</v>
      </c>
      <c r="F87" s="113" t="s">
        <v>4</v>
      </c>
      <c r="G87" s="113" t="s">
        <v>5</v>
      </c>
      <c r="H87" s="113" t="s">
        <v>15</v>
      </c>
      <c r="I87" s="113" t="s">
        <v>6</v>
      </c>
      <c r="J87" s="113" t="s">
        <v>8</v>
      </c>
      <c r="K87" s="113" t="s">
        <v>115</v>
      </c>
      <c r="L87" s="113" t="s">
        <v>9</v>
      </c>
      <c r="M87" s="113" t="s">
        <v>10</v>
      </c>
      <c r="N87" s="114" t="s">
        <v>11</v>
      </c>
    </row>
    <row r="88" spans="1:15" ht="10.5" customHeight="1">
      <c r="A88" s="41" t="s">
        <v>53</v>
      </c>
      <c r="B88" s="42" t="s">
        <v>54</v>
      </c>
      <c r="C88" s="43">
        <v>250</v>
      </c>
      <c r="D88" s="43"/>
      <c r="E88" s="43">
        <v>7809</v>
      </c>
      <c r="F88" s="43"/>
      <c r="G88" s="43"/>
      <c r="H88" s="43"/>
      <c r="I88" s="43"/>
      <c r="J88" s="43"/>
      <c r="K88" s="43"/>
      <c r="L88" s="43"/>
      <c r="M88" s="43"/>
      <c r="N88" s="44">
        <f>SUM(C88:M88)</f>
        <v>8059</v>
      </c>
      <c r="O88" s="5"/>
    </row>
    <row r="89" spans="1:14" ht="10.5" customHeight="1">
      <c r="A89" s="35" t="s">
        <v>55</v>
      </c>
      <c r="B89" s="27" t="s">
        <v>56</v>
      </c>
      <c r="C89" s="28">
        <v>276</v>
      </c>
      <c r="D89" s="28"/>
      <c r="E89" s="28">
        <v>6897</v>
      </c>
      <c r="F89" s="28"/>
      <c r="G89" s="28"/>
      <c r="H89" s="28"/>
      <c r="I89" s="28"/>
      <c r="J89" s="28"/>
      <c r="K89" s="28"/>
      <c r="L89" s="28">
        <v>2660</v>
      </c>
      <c r="M89" s="28"/>
      <c r="N89" s="36">
        <f>SUM(C89:M89)</f>
        <v>9833</v>
      </c>
    </row>
    <row r="90" spans="1:14" ht="10.5" customHeight="1">
      <c r="A90" s="35" t="s">
        <v>57</v>
      </c>
      <c r="B90" s="27" t="s">
        <v>58</v>
      </c>
      <c r="C90" s="28">
        <v>18</v>
      </c>
      <c r="D90" s="28"/>
      <c r="E90" s="28">
        <v>6351</v>
      </c>
      <c r="F90" s="28"/>
      <c r="G90" s="28"/>
      <c r="H90" s="28"/>
      <c r="I90" s="28"/>
      <c r="J90" s="28"/>
      <c r="K90" s="28"/>
      <c r="L90" s="28"/>
      <c r="M90" s="28"/>
      <c r="N90" s="36">
        <f>SUM(C90:M90)</f>
        <v>6369</v>
      </c>
    </row>
    <row r="91" spans="1:14" ht="10.5" customHeight="1">
      <c r="A91" s="35" t="s">
        <v>59</v>
      </c>
      <c r="B91" s="27" t="s">
        <v>60</v>
      </c>
      <c r="C91" s="28"/>
      <c r="D91" s="28"/>
      <c r="E91" s="28">
        <v>7208</v>
      </c>
      <c r="F91" s="28"/>
      <c r="G91" s="28"/>
      <c r="H91" s="28"/>
      <c r="I91" s="28"/>
      <c r="J91" s="28"/>
      <c r="K91" s="28"/>
      <c r="L91" s="28"/>
      <c r="M91" s="28"/>
      <c r="N91" s="36">
        <f>SUM(C91:M91)</f>
        <v>7208</v>
      </c>
    </row>
    <row r="92" spans="1:14" ht="10.5" customHeight="1" thickBot="1">
      <c r="A92" s="37" t="s">
        <v>61</v>
      </c>
      <c r="B92" s="38" t="s">
        <v>79</v>
      </c>
      <c r="C92" s="39">
        <v>9968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0">
        <f>SUM(C92:M92)</f>
        <v>9968</v>
      </c>
    </row>
    <row r="93" spans="1:15" s="1" customFormat="1" ht="10.5" customHeight="1">
      <c r="A93" s="47">
        <v>4</v>
      </c>
      <c r="B93" s="48" t="s">
        <v>62</v>
      </c>
      <c r="C93" s="49">
        <f>C88+C89+C90+C91+C92</f>
        <v>10512</v>
      </c>
      <c r="D93" s="49">
        <f aca="true" t="shared" si="35" ref="D93:N93">D88+D89+D90+D91+D92</f>
        <v>0</v>
      </c>
      <c r="E93" s="49">
        <f t="shared" si="35"/>
        <v>28265</v>
      </c>
      <c r="F93" s="49">
        <f t="shared" si="35"/>
        <v>0</v>
      </c>
      <c r="G93" s="49">
        <f t="shared" si="35"/>
        <v>0</v>
      </c>
      <c r="H93" s="49">
        <f t="shared" si="35"/>
        <v>0</v>
      </c>
      <c r="I93" s="49">
        <f t="shared" si="35"/>
        <v>0</v>
      </c>
      <c r="J93" s="49">
        <f t="shared" si="35"/>
        <v>0</v>
      </c>
      <c r="K93" s="49">
        <f t="shared" si="35"/>
        <v>0</v>
      </c>
      <c r="L93" s="49">
        <f t="shared" si="35"/>
        <v>2660</v>
      </c>
      <c r="M93" s="49">
        <f t="shared" si="35"/>
        <v>0</v>
      </c>
      <c r="N93" s="65">
        <f t="shared" si="35"/>
        <v>41437</v>
      </c>
      <c r="O93" s="7"/>
    </row>
    <row r="94" spans="1:15" s="1" customFormat="1" ht="10.5" customHeight="1">
      <c r="A94" s="50"/>
      <c r="B94" s="51" t="s">
        <v>82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76">
        <f>SUM(C94:M94)</f>
        <v>0</v>
      </c>
      <c r="O94" s="7"/>
    </row>
    <row r="95" spans="1:15" s="1" customFormat="1" ht="10.5" customHeight="1" thickBot="1">
      <c r="A95" s="53"/>
      <c r="B95" s="54" t="s">
        <v>129</v>
      </c>
      <c r="C95" s="55">
        <f>SUM(C93:C94)</f>
        <v>10512</v>
      </c>
      <c r="D95" s="55">
        <f aca="true" t="shared" si="36" ref="D95:N95">SUM(D93:D94)</f>
        <v>0</v>
      </c>
      <c r="E95" s="55">
        <f t="shared" si="36"/>
        <v>28265</v>
      </c>
      <c r="F95" s="55">
        <f t="shared" si="36"/>
        <v>0</v>
      </c>
      <c r="G95" s="55">
        <f t="shared" si="36"/>
        <v>0</v>
      </c>
      <c r="H95" s="55">
        <f t="shared" si="36"/>
        <v>0</v>
      </c>
      <c r="I95" s="55">
        <f t="shared" si="36"/>
        <v>0</v>
      </c>
      <c r="J95" s="55">
        <f t="shared" si="36"/>
        <v>0</v>
      </c>
      <c r="K95" s="55">
        <f t="shared" si="36"/>
        <v>0</v>
      </c>
      <c r="L95" s="55">
        <f t="shared" si="36"/>
        <v>2660</v>
      </c>
      <c r="M95" s="55">
        <f t="shared" si="36"/>
        <v>0</v>
      </c>
      <c r="N95" s="67">
        <f t="shared" si="36"/>
        <v>41437</v>
      </c>
      <c r="O95" s="7"/>
    </row>
    <row r="96" spans="1:14" s="1" customFormat="1" ht="10.5" customHeight="1">
      <c r="A96" s="47">
        <v>5</v>
      </c>
      <c r="B96" s="48" t="s">
        <v>70</v>
      </c>
      <c r="C96" s="49">
        <v>676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65">
        <f>SUM(C96:M96)</f>
        <v>676</v>
      </c>
    </row>
    <row r="97" spans="1:14" s="1" customFormat="1" ht="10.5" customHeight="1">
      <c r="A97" s="50"/>
      <c r="B97" s="51" t="s">
        <v>82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76">
        <f>SUM(C97:M97)</f>
        <v>0</v>
      </c>
    </row>
    <row r="98" spans="1:14" s="1" customFormat="1" ht="10.5" customHeight="1" thickBot="1">
      <c r="A98" s="56"/>
      <c r="B98" s="57" t="s">
        <v>130</v>
      </c>
      <c r="C98" s="58">
        <f>SUM(C96:C97)</f>
        <v>676</v>
      </c>
      <c r="D98" s="58">
        <f aca="true" t="shared" si="37" ref="D98:N98">SUM(D96:D97)</f>
        <v>0</v>
      </c>
      <c r="E98" s="58">
        <f t="shared" si="37"/>
        <v>0</v>
      </c>
      <c r="F98" s="58">
        <f t="shared" si="37"/>
        <v>0</v>
      </c>
      <c r="G98" s="58">
        <f t="shared" si="37"/>
        <v>0</v>
      </c>
      <c r="H98" s="58">
        <f t="shared" si="37"/>
        <v>0</v>
      </c>
      <c r="I98" s="58">
        <f t="shared" si="37"/>
        <v>0</v>
      </c>
      <c r="J98" s="58">
        <f t="shared" si="37"/>
        <v>0</v>
      </c>
      <c r="K98" s="58">
        <f t="shared" si="37"/>
        <v>0</v>
      </c>
      <c r="L98" s="58">
        <f t="shared" si="37"/>
        <v>0</v>
      </c>
      <c r="M98" s="58">
        <f t="shared" si="37"/>
        <v>0</v>
      </c>
      <c r="N98" s="66">
        <f t="shared" si="37"/>
        <v>676</v>
      </c>
    </row>
    <row r="99" spans="1:14" s="1" customFormat="1" ht="10.5" customHeight="1" thickBot="1">
      <c r="A99" s="107"/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10"/>
    </row>
    <row r="100" spans="1:15" s="1" customFormat="1" ht="10.5" customHeight="1">
      <c r="A100" s="47"/>
      <c r="B100" s="48" t="s">
        <v>63</v>
      </c>
      <c r="C100" s="49">
        <f>C77+C83+C93+C96</f>
        <v>20509</v>
      </c>
      <c r="D100" s="49">
        <f>D77+D83+D93+D96</f>
        <v>0</v>
      </c>
      <c r="E100" s="49">
        <f>E77+E83+E93+E96</f>
        <v>37021</v>
      </c>
      <c r="F100" s="49">
        <f>F77+F83+F93+F96</f>
        <v>0</v>
      </c>
      <c r="G100" s="49">
        <f>G77+G83+G93+G96</f>
        <v>0</v>
      </c>
      <c r="H100" s="49">
        <f>H77+H83+H93+H96</f>
        <v>0</v>
      </c>
      <c r="I100" s="49">
        <f>I77+I83+I93+I96</f>
        <v>0</v>
      </c>
      <c r="J100" s="49">
        <f>J77+J83+J93+J96</f>
        <v>0</v>
      </c>
      <c r="K100" s="49">
        <f>K77+K83+K93+K96</f>
        <v>0</v>
      </c>
      <c r="L100" s="49">
        <f>L77+L83+L93+L96</f>
        <v>2660</v>
      </c>
      <c r="M100" s="49">
        <f>M77+M83+M93+M96</f>
        <v>0</v>
      </c>
      <c r="N100" s="65">
        <f>N77+N83+N93+N96</f>
        <v>60190</v>
      </c>
      <c r="O100" s="7"/>
    </row>
    <row r="101" spans="1:15" s="1" customFormat="1" ht="10.5" customHeight="1">
      <c r="A101" s="50"/>
      <c r="B101" s="51" t="s">
        <v>82</v>
      </c>
      <c r="C101" s="52">
        <f>C84+C94+C97</f>
        <v>0</v>
      </c>
      <c r="D101" s="52">
        <f>D84+D94+D97</f>
        <v>0</v>
      </c>
      <c r="E101" s="52">
        <f>E84+E94+E97</f>
        <v>874</v>
      </c>
      <c r="F101" s="52">
        <f>F84+F94+F97</f>
        <v>0</v>
      </c>
      <c r="G101" s="52">
        <f>G84+G94+G97</f>
        <v>0</v>
      </c>
      <c r="H101" s="52">
        <f>H84+H94+H97</f>
        <v>0</v>
      </c>
      <c r="I101" s="52">
        <f>I84+I94+I97</f>
        <v>0</v>
      </c>
      <c r="J101" s="52">
        <f>J84+J94+J97</f>
        <v>0</v>
      </c>
      <c r="K101" s="52">
        <f>K84+K94+K97</f>
        <v>0</v>
      </c>
      <c r="L101" s="52">
        <f>L84+L94+L97</f>
        <v>0</v>
      </c>
      <c r="M101" s="52">
        <f>M84+M94+M97</f>
        <v>0</v>
      </c>
      <c r="N101" s="76">
        <f>N84+N94+N97</f>
        <v>874</v>
      </c>
      <c r="O101" s="7"/>
    </row>
    <row r="102" spans="1:14" s="1" customFormat="1" ht="10.5" customHeight="1" thickBot="1">
      <c r="A102" s="56"/>
      <c r="B102" s="57" t="s">
        <v>96</v>
      </c>
      <c r="C102" s="58">
        <f>SUM(C100:C101)</f>
        <v>20509</v>
      </c>
      <c r="D102" s="58">
        <f aca="true" t="shared" si="38" ref="D102:N102">SUM(D100:D101)</f>
        <v>0</v>
      </c>
      <c r="E102" s="58">
        <f t="shared" si="38"/>
        <v>37895</v>
      </c>
      <c r="F102" s="58">
        <f t="shared" si="38"/>
        <v>0</v>
      </c>
      <c r="G102" s="58">
        <f t="shared" si="38"/>
        <v>0</v>
      </c>
      <c r="H102" s="58">
        <f t="shared" si="38"/>
        <v>0</v>
      </c>
      <c r="I102" s="58">
        <f t="shared" si="38"/>
        <v>0</v>
      </c>
      <c r="J102" s="58">
        <f t="shared" si="38"/>
        <v>0</v>
      </c>
      <c r="K102" s="58">
        <f t="shared" si="38"/>
        <v>0</v>
      </c>
      <c r="L102" s="58">
        <f t="shared" si="38"/>
        <v>2660</v>
      </c>
      <c r="M102" s="58">
        <f t="shared" si="38"/>
        <v>0</v>
      </c>
      <c r="N102" s="66">
        <f t="shared" si="38"/>
        <v>61064</v>
      </c>
    </row>
    <row r="103" spans="1:15" s="3" customFormat="1" ht="10.5" customHeight="1">
      <c r="A103" s="101"/>
      <c r="B103" s="102" t="s">
        <v>45</v>
      </c>
      <c r="C103" s="103">
        <f>C72+C100</f>
        <v>46623</v>
      </c>
      <c r="D103" s="103">
        <f>D72+D100</f>
        <v>602</v>
      </c>
      <c r="E103" s="103">
        <f>E72+E100</f>
        <v>50324</v>
      </c>
      <c r="F103" s="103">
        <f>F72+F100</f>
        <v>218700</v>
      </c>
      <c r="G103" s="103">
        <f>G72+G100</f>
        <v>61993</v>
      </c>
      <c r="H103" s="103">
        <f>H72+H100</f>
        <v>67551</v>
      </c>
      <c r="I103" s="103">
        <f>I72+I100</f>
        <v>120489</v>
      </c>
      <c r="J103" s="103">
        <f>J72+J100</f>
        <v>27105</v>
      </c>
      <c r="K103" s="103">
        <f>K72+K100</f>
        <v>4500</v>
      </c>
      <c r="L103" s="103">
        <f>L72+L100</f>
        <v>4760</v>
      </c>
      <c r="M103" s="103">
        <f>M72+M100</f>
        <v>-20087</v>
      </c>
      <c r="N103" s="104">
        <f>N72+N100</f>
        <v>582560</v>
      </c>
      <c r="O103" s="8"/>
    </row>
    <row r="104" spans="1:15" s="3" customFormat="1" ht="10.5" customHeight="1">
      <c r="A104" s="62"/>
      <c r="B104" s="63" t="s">
        <v>97</v>
      </c>
      <c r="C104" s="64">
        <f>C73+C101</f>
        <v>0</v>
      </c>
      <c r="D104" s="64">
        <f>D73+D101</f>
        <v>153</v>
      </c>
      <c r="E104" s="64">
        <f>E73+E101</f>
        <v>4346</v>
      </c>
      <c r="F104" s="64">
        <f>F73+F101</f>
        <v>3642</v>
      </c>
      <c r="G104" s="64">
        <f>G73+G101</f>
        <v>409</v>
      </c>
      <c r="H104" s="64">
        <f>H73+H101</f>
        <v>-7723</v>
      </c>
      <c r="I104" s="64">
        <f>I73+I101</f>
        <v>5525</v>
      </c>
      <c r="J104" s="64">
        <f>J73+J101</f>
        <v>0</v>
      </c>
      <c r="K104" s="64">
        <f>K73+K101</f>
        <v>0</v>
      </c>
      <c r="L104" s="64">
        <f>L73+L101</f>
        <v>0</v>
      </c>
      <c r="M104" s="64">
        <f>M73+M101</f>
        <v>20087</v>
      </c>
      <c r="N104" s="77">
        <f>N73+N101</f>
        <v>26439</v>
      </c>
      <c r="O104" s="8"/>
    </row>
    <row r="105" spans="1:15" s="3" customFormat="1" ht="10.5" customHeight="1" thickBot="1">
      <c r="A105" s="79"/>
      <c r="B105" s="80" t="s">
        <v>100</v>
      </c>
      <c r="C105" s="81">
        <f>SUM(C103:C104)</f>
        <v>46623</v>
      </c>
      <c r="D105" s="81">
        <f aca="true" t="shared" si="39" ref="D105:N105">SUM(D103:D104)</f>
        <v>755</v>
      </c>
      <c r="E105" s="81">
        <f t="shared" si="39"/>
        <v>54670</v>
      </c>
      <c r="F105" s="81">
        <f t="shared" si="39"/>
        <v>222342</v>
      </c>
      <c r="G105" s="81">
        <f t="shared" si="39"/>
        <v>62402</v>
      </c>
      <c r="H105" s="81">
        <f t="shared" si="39"/>
        <v>59828</v>
      </c>
      <c r="I105" s="81">
        <f t="shared" si="39"/>
        <v>126014</v>
      </c>
      <c r="J105" s="81">
        <f t="shared" si="39"/>
        <v>27105</v>
      </c>
      <c r="K105" s="81">
        <f t="shared" si="39"/>
        <v>4500</v>
      </c>
      <c r="L105" s="81">
        <f t="shared" si="39"/>
        <v>4760</v>
      </c>
      <c r="M105" s="81">
        <f t="shared" si="39"/>
        <v>0</v>
      </c>
      <c r="N105" s="82">
        <f t="shared" si="39"/>
        <v>608999</v>
      </c>
      <c r="O105" s="8"/>
    </row>
    <row r="106" spans="1:15" ht="10.5" customHeight="1">
      <c r="A106" s="41" t="s">
        <v>64</v>
      </c>
      <c r="B106" s="42" t="s">
        <v>66</v>
      </c>
      <c r="C106" s="43">
        <v>5390</v>
      </c>
      <c r="D106" s="43"/>
      <c r="E106" s="43">
        <v>1132</v>
      </c>
      <c r="F106" s="43"/>
      <c r="G106" s="43"/>
      <c r="H106" s="43"/>
      <c r="I106" s="43"/>
      <c r="J106" s="43"/>
      <c r="K106" s="43"/>
      <c r="L106" s="43"/>
      <c r="M106" s="43"/>
      <c r="N106" s="44">
        <f>SUM(C106:M106)</f>
        <v>6522</v>
      </c>
      <c r="O106" s="1"/>
    </row>
    <row r="107" spans="1:15" ht="10.5" customHeight="1" thickBot="1">
      <c r="A107" s="45" t="s">
        <v>65</v>
      </c>
      <c r="B107" s="29" t="s">
        <v>0</v>
      </c>
      <c r="C107" s="30">
        <v>725</v>
      </c>
      <c r="D107" s="30"/>
      <c r="E107" s="30">
        <v>1008</v>
      </c>
      <c r="F107" s="30"/>
      <c r="G107" s="30"/>
      <c r="H107" s="30"/>
      <c r="I107" s="30"/>
      <c r="J107" s="30"/>
      <c r="K107" s="30"/>
      <c r="L107" s="30"/>
      <c r="M107" s="30"/>
      <c r="N107" s="46">
        <f>SUM(C107:M107)</f>
        <v>1733</v>
      </c>
      <c r="O107" s="1"/>
    </row>
    <row r="108" spans="1:14" s="1" customFormat="1" ht="10.5" customHeight="1" thickBot="1">
      <c r="A108" s="68">
        <v>6</v>
      </c>
      <c r="B108" s="69" t="s">
        <v>67</v>
      </c>
      <c r="C108" s="70">
        <f aca="true" t="shared" si="40" ref="C108:M108">SUM(C106:C107)</f>
        <v>6115</v>
      </c>
      <c r="D108" s="70">
        <f t="shared" si="40"/>
        <v>0</v>
      </c>
      <c r="E108" s="70">
        <f t="shared" si="40"/>
        <v>2140</v>
      </c>
      <c r="F108" s="70">
        <f t="shared" si="40"/>
        <v>0</v>
      </c>
      <c r="G108" s="70">
        <f t="shared" si="40"/>
        <v>0</v>
      </c>
      <c r="H108" s="70">
        <f t="shared" si="40"/>
        <v>0</v>
      </c>
      <c r="I108" s="70">
        <f t="shared" si="40"/>
        <v>0</v>
      </c>
      <c r="J108" s="70">
        <f t="shared" si="40"/>
        <v>0</v>
      </c>
      <c r="K108" s="70">
        <f t="shared" si="40"/>
        <v>0</v>
      </c>
      <c r="L108" s="70">
        <f t="shared" si="40"/>
        <v>0</v>
      </c>
      <c r="M108" s="70">
        <f t="shared" si="40"/>
        <v>0</v>
      </c>
      <c r="N108" s="71">
        <f>SUM(C108:M108)</f>
        <v>8255</v>
      </c>
    </row>
    <row r="109" spans="1:15" s="1" customFormat="1" ht="10.5" customHeight="1">
      <c r="A109" s="72"/>
      <c r="B109" s="73" t="s">
        <v>68</v>
      </c>
      <c r="C109" s="49">
        <f>SUM(C103,C108)</f>
        <v>52738</v>
      </c>
      <c r="D109" s="49">
        <f aca="true" t="shared" si="41" ref="D109:N109">SUM(D103,D108)</f>
        <v>602</v>
      </c>
      <c r="E109" s="49">
        <f t="shared" si="41"/>
        <v>52464</v>
      </c>
      <c r="F109" s="49">
        <f t="shared" si="41"/>
        <v>218700</v>
      </c>
      <c r="G109" s="49">
        <f t="shared" si="41"/>
        <v>61993</v>
      </c>
      <c r="H109" s="49">
        <f t="shared" si="41"/>
        <v>67551</v>
      </c>
      <c r="I109" s="49">
        <f t="shared" si="41"/>
        <v>120489</v>
      </c>
      <c r="J109" s="49">
        <f t="shared" si="41"/>
        <v>27105</v>
      </c>
      <c r="K109" s="49">
        <f t="shared" si="41"/>
        <v>4500</v>
      </c>
      <c r="L109" s="49">
        <f t="shared" si="41"/>
        <v>4760</v>
      </c>
      <c r="M109" s="49">
        <f t="shared" si="41"/>
        <v>-20087</v>
      </c>
      <c r="N109" s="65">
        <f t="shared" si="41"/>
        <v>590815</v>
      </c>
      <c r="O109" s="7"/>
    </row>
    <row r="110" spans="1:14" s="1" customFormat="1" ht="10.5" customHeight="1">
      <c r="A110" s="50"/>
      <c r="B110" s="51" t="s">
        <v>97</v>
      </c>
      <c r="C110" s="52">
        <f>C104</f>
        <v>0</v>
      </c>
      <c r="D110" s="52">
        <f aca="true" t="shared" si="42" ref="D110:N110">D104</f>
        <v>153</v>
      </c>
      <c r="E110" s="52">
        <f t="shared" si="42"/>
        <v>4346</v>
      </c>
      <c r="F110" s="52">
        <f t="shared" si="42"/>
        <v>3642</v>
      </c>
      <c r="G110" s="52">
        <f t="shared" si="42"/>
        <v>409</v>
      </c>
      <c r="H110" s="52">
        <f t="shared" si="42"/>
        <v>-7723</v>
      </c>
      <c r="I110" s="52">
        <f t="shared" si="42"/>
        <v>5525</v>
      </c>
      <c r="J110" s="52">
        <f t="shared" si="42"/>
        <v>0</v>
      </c>
      <c r="K110" s="52">
        <f t="shared" si="42"/>
        <v>0</v>
      </c>
      <c r="L110" s="52">
        <f t="shared" si="42"/>
        <v>0</v>
      </c>
      <c r="M110" s="52">
        <f t="shared" si="42"/>
        <v>20087</v>
      </c>
      <c r="N110" s="76">
        <f t="shared" si="42"/>
        <v>26439</v>
      </c>
    </row>
    <row r="111" spans="1:14" s="9" customFormat="1" ht="10.5" customHeight="1" thickBot="1">
      <c r="A111" s="56"/>
      <c r="B111" s="57" t="s">
        <v>98</v>
      </c>
      <c r="C111" s="74">
        <f>SUM(C109:C110)</f>
        <v>52738</v>
      </c>
      <c r="D111" s="74">
        <f aca="true" t="shared" si="43" ref="D111:N111">SUM(D109:D110)</f>
        <v>755</v>
      </c>
      <c r="E111" s="74">
        <f t="shared" si="43"/>
        <v>56810</v>
      </c>
      <c r="F111" s="74">
        <f t="shared" si="43"/>
        <v>222342</v>
      </c>
      <c r="G111" s="74">
        <f t="shared" si="43"/>
        <v>62402</v>
      </c>
      <c r="H111" s="74">
        <f t="shared" si="43"/>
        <v>59828</v>
      </c>
      <c r="I111" s="74">
        <f t="shared" si="43"/>
        <v>126014</v>
      </c>
      <c r="J111" s="74">
        <f t="shared" si="43"/>
        <v>27105</v>
      </c>
      <c r="K111" s="74">
        <f t="shared" si="43"/>
        <v>4500</v>
      </c>
      <c r="L111" s="74">
        <f t="shared" si="43"/>
        <v>4760</v>
      </c>
      <c r="M111" s="74">
        <f t="shared" si="43"/>
        <v>0</v>
      </c>
      <c r="N111" s="78">
        <f t="shared" si="43"/>
        <v>617254</v>
      </c>
    </row>
    <row r="112" spans="1:15" ht="10.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100"/>
      <c r="O112" s="5"/>
    </row>
    <row r="113" spans="1:14" ht="10.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100"/>
    </row>
    <row r="114" spans="1:14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</row>
    <row r="118" s="1" customFormat="1" ht="12.75"/>
  </sheetData>
  <mergeCells count="3">
    <mergeCell ref="B1:N1"/>
    <mergeCell ref="M3:N3"/>
    <mergeCell ref="B2:N2"/>
  </mergeCells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L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2006-10-17T13:42:11Z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