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Munka1" sheetId="1" r:id="rId1"/>
  </sheets>
  <definedNames>
    <definedName name="_xlnm.Print_Titles" localSheetId="0">'Munka1'!$3:$4</definedName>
    <definedName name="_xlnm.Print_Area" localSheetId="0">'Munka1'!$A$3:$J$80</definedName>
  </definedNames>
  <calcPr fullCalcOnLoad="1"/>
</workbook>
</file>

<file path=xl/sharedStrings.xml><?xml version="1.0" encoding="utf-8"?>
<sst xmlns="http://schemas.openxmlformats.org/spreadsheetml/2006/main" count="116" uniqueCount="101">
  <si>
    <t>Cím</t>
  </si>
  <si>
    <t>Megnevezés</t>
  </si>
  <si>
    <t>Támogatás</t>
  </si>
  <si>
    <t>mértéke</t>
  </si>
  <si>
    <t>Normatív</t>
  </si>
  <si>
    <t>Kötött</t>
  </si>
  <si>
    <t>Egyéb</t>
  </si>
  <si>
    <t>Központi tám.</t>
  </si>
  <si>
    <t>forintban</t>
  </si>
  <si>
    <t>Mutató-</t>
  </si>
  <si>
    <t>szám</t>
  </si>
  <si>
    <t>támogatás</t>
  </si>
  <si>
    <t>felh.tám.</t>
  </si>
  <si>
    <t>mindösszesen</t>
  </si>
  <si>
    <t>támog.</t>
  </si>
  <si>
    <t xml:space="preserve">Körzeti igazgatási feladatok </t>
  </si>
  <si>
    <t>1 2</t>
  </si>
  <si>
    <t xml:space="preserve">Lakott külterülettel kapcsolatos feladatok </t>
  </si>
  <si>
    <t>Lakáshoz jutás és lakásfenntartási támogatás</t>
  </si>
  <si>
    <t>Közcélú foglalkoztatás</t>
  </si>
  <si>
    <t xml:space="preserve">Település üzemeltetés összesen </t>
  </si>
  <si>
    <t>Óvodai ellátás</t>
  </si>
  <si>
    <t>2 1</t>
  </si>
  <si>
    <t>Alap normatíva</t>
  </si>
  <si>
    <t>Kiegészítés</t>
  </si>
  <si>
    <t>Bejáró gyermekek támogatása</t>
  </si>
  <si>
    <t>Óvodai ellátás támogatása</t>
  </si>
  <si>
    <t>2 3</t>
  </si>
  <si>
    <t>Normatív kedv. jogosultak étkeztetése</t>
  </si>
  <si>
    <t xml:space="preserve">2 1 </t>
  </si>
  <si>
    <t xml:space="preserve">Pedagógus szakvizsga és továbbképzés </t>
  </si>
  <si>
    <t xml:space="preserve">Pedagógus szakkönyv vásárlás támogatása </t>
  </si>
  <si>
    <t xml:space="preserve">2 2 </t>
  </si>
  <si>
    <t>Pedagógiai szakmai szolgáltatás</t>
  </si>
  <si>
    <t>Rászorultsági alapon járó  ingyenes étkeztetés</t>
  </si>
  <si>
    <t>Óvodai intézményi étkeztetés tám. Összesen</t>
  </si>
  <si>
    <t>Óvodai ellátás támogatása összesen</t>
  </si>
  <si>
    <t>Általános iskolai ellátás</t>
  </si>
  <si>
    <t xml:space="preserve">3 1 </t>
  </si>
  <si>
    <t>1-4 évfolyam normatívája</t>
  </si>
  <si>
    <t>5-8 évfolyam normatívája</t>
  </si>
  <si>
    <t>Intézményfenntartó tárulás támogatása</t>
  </si>
  <si>
    <t>Tanulói tankönyv támogatás</t>
  </si>
  <si>
    <t>Diáksport támogatása</t>
  </si>
  <si>
    <t>Általános iskolai ellátás összesen</t>
  </si>
  <si>
    <t>3 2</t>
  </si>
  <si>
    <t>3 3</t>
  </si>
  <si>
    <t>Napközis ellátás</t>
  </si>
  <si>
    <t>Iskolai intézményi étkeztetés összesen</t>
  </si>
  <si>
    <t>Általános iskolai ellátás mindösszesen</t>
  </si>
  <si>
    <t>Helyi közművelődés támogatása</t>
  </si>
  <si>
    <t>1 3</t>
  </si>
  <si>
    <t>Szociálpolitikai támogatás</t>
  </si>
  <si>
    <t>Pénzbeni és természetbeni  szoc. Ellátás</t>
  </si>
  <si>
    <t>Gyermekjóléti és családsegítő szolgálat</t>
  </si>
  <si>
    <t xml:space="preserve">Szociális és gyermekjóléti alapszolgáltatás </t>
  </si>
  <si>
    <t>Szociálpolitikai ellátás támogatás összesen</t>
  </si>
  <si>
    <t>Központi támogatás mindösszesen</t>
  </si>
  <si>
    <t>Kisebbségi  önkormányzatok támogatása</t>
  </si>
  <si>
    <t>Minőségfejlesztési feladatok</t>
  </si>
  <si>
    <t>Tankönyv tám. Kiegészítés 5-8.. Évfolyam</t>
  </si>
  <si>
    <t>Központi támogatás és szja. Együtt</t>
  </si>
  <si>
    <t>Települési ig.,kommunális  feladatok</t>
  </si>
  <si>
    <t xml:space="preserve">Települési sport feladatok </t>
  </si>
  <si>
    <t>Szakmai fejlesztés</t>
  </si>
  <si>
    <t>okmányiroda működése/éves ügyszám alapján/</t>
  </si>
  <si>
    <t xml:space="preserve"> 1  5 6</t>
  </si>
  <si>
    <t>kulturális, egyéb szabadidős   és eü. fejlesztésre</t>
  </si>
  <si>
    <t>1 1</t>
  </si>
  <si>
    <t>Szociális étkeztetés</t>
  </si>
  <si>
    <t>Kiegészítő hozzájárulás</t>
  </si>
  <si>
    <t>Különleges gondozás összesen</t>
  </si>
  <si>
    <t xml:space="preserve">Különleges gondozás alap </t>
  </si>
  <si>
    <t xml:space="preserve">pedagógiai szakmai szolgáltatás </t>
  </si>
  <si>
    <t>Szakmai fejlesztés1-4. évfolyam</t>
  </si>
  <si>
    <t>építésügyi és gyámügyi  feladatok</t>
  </si>
  <si>
    <t>Informatikai fejlesztés, működtetés5-8. évf.</t>
  </si>
  <si>
    <t>Bérkiadáshoz kiegészítő hozzájárulás</t>
  </si>
  <si>
    <t>Adóerőképesség miatti elvonás</t>
  </si>
  <si>
    <t>Szja. összesen</t>
  </si>
  <si>
    <t xml:space="preserve">Tömegközlekedési feladatokhoz hj. </t>
  </si>
  <si>
    <t>Házi segítségnyújtás</t>
  </si>
  <si>
    <t>Norm kedvezményre nem jogosultak étkeztetés.</t>
  </si>
  <si>
    <t>Bejáró tanulók  1-8 évfolyam</t>
  </si>
  <si>
    <t>Szakmai fejlesztés 5-8. évfolyam0</t>
  </si>
  <si>
    <t>Normatív kedvezményre jogosultak étkeztetése</t>
  </si>
  <si>
    <t>Étkeztetés támogatása kedv. nem jogosultak</t>
  </si>
  <si>
    <t>Hivatásos önkormányzati tűzoltóság tám.</t>
  </si>
  <si>
    <t>Szja.helyben maradó rész</t>
  </si>
  <si>
    <r>
      <t xml:space="preserve"> </t>
    </r>
    <r>
      <rPr>
        <b/>
        <sz val="8"/>
        <rFont val="Times New Roman"/>
        <family val="1"/>
      </rPr>
      <t>Körzeti ig. feladatok</t>
    </r>
    <r>
      <rPr>
        <sz val="8"/>
        <rFont val="Times New Roman"/>
        <family val="1"/>
      </rPr>
      <t>: egységes támogatás</t>
    </r>
  </si>
  <si>
    <r>
      <t>T</t>
    </r>
    <r>
      <rPr>
        <sz val="8"/>
        <rFont val="Times New Roman"/>
        <family val="1"/>
      </rPr>
      <t>ankönyv tám. Kiegészítés 1-4. Évfolyam</t>
    </r>
  </si>
  <si>
    <t>Pótelő-</t>
  </si>
  <si>
    <t>irányzat</t>
  </si>
  <si>
    <t>Módosított</t>
  </si>
  <si>
    <t>közp. tám.</t>
  </si>
  <si>
    <t>1 2 8</t>
  </si>
  <si>
    <t xml:space="preserve">Lakossági közműfejlesztési hj. </t>
  </si>
  <si>
    <t>Előző évi céltámogatás elszámolása</t>
  </si>
  <si>
    <t>Könyvvizsgálati pályázat</t>
  </si>
  <si>
    <t>Étkeztetési támogatás szociális rászorultság</t>
  </si>
  <si>
    <t>5. számú melléklet  a 14/2005. (X.7.) számú költségvetési rendelethez 
Rétság Város Önkormányzat  2005. évi módosított központi  és Szja. Támogatása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</si>
</sst>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</numFmts>
  <fonts count="1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3" fontId="8" fillId="3" borderId="8" xfId="0" applyNumberFormat="1" applyFont="1" applyFill="1" applyBorder="1" applyAlignment="1">
      <alignment horizontal="right"/>
    </xf>
    <xf numFmtId="3" fontId="8" fillId="3" borderId="8" xfId="0" applyNumberFormat="1" applyFont="1" applyFill="1" applyBorder="1" applyAlignment="1">
      <alignment/>
    </xf>
    <xf numFmtId="3" fontId="8" fillId="3" borderId="9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3" borderId="11" xfId="0" applyNumberFormat="1" applyFont="1" applyFill="1" applyBorder="1" applyAlignment="1">
      <alignment/>
    </xf>
    <xf numFmtId="3" fontId="8" fillId="3" borderId="12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 horizontal="right"/>
    </xf>
    <xf numFmtId="3" fontId="8" fillId="0" borderId="17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 horizontal="right"/>
    </xf>
    <xf numFmtId="3" fontId="8" fillId="0" borderId="18" xfId="0" applyNumberFormat="1" applyFont="1" applyFill="1" applyBorder="1" applyAlignment="1">
      <alignment/>
    </xf>
    <xf numFmtId="164" fontId="8" fillId="0" borderId="13" xfId="0" applyNumberFormat="1" applyFont="1" applyBorder="1" applyAlignment="1">
      <alignment horizontal="right"/>
    </xf>
    <xf numFmtId="3" fontId="8" fillId="0" borderId="19" xfId="0" applyNumberFormat="1" applyFont="1" applyFill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8" xfId="0" applyNumberFormat="1" applyFont="1" applyBorder="1" applyAlignment="1">
      <alignment/>
    </xf>
    <xf numFmtId="3" fontId="12" fillId="0" borderId="8" xfId="0" applyNumberFormat="1" applyFont="1" applyBorder="1" applyAlignment="1">
      <alignment horizontal="right"/>
    </xf>
    <xf numFmtId="3" fontId="12" fillId="0" borderId="9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2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12" fillId="3" borderId="24" xfId="0" applyNumberFormat="1" applyFont="1" applyFill="1" applyBorder="1" applyAlignment="1">
      <alignment/>
    </xf>
    <xf numFmtId="3" fontId="12" fillId="3" borderId="25" xfId="0" applyNumberFormat="1" applyFont="1" applyFill="1" applyBorder="1" applyAlignment="1">
      <alignment/>
    </xf>
    <xf numFmtId="3" fontId="12" fillId="3" borderId="26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3" fontId="8" fillId="0" borderId="23" xfId="0" applyNumberFormat="1" applyFont="1" applyBorder="1" applyAlignment="1">
      <alignment/>
    </xf>
    <xf numFmtId="3" fontId="8" fillId="0" borderId="27" xfId="0" applyNumberFormat="1" applyFont="1" applyFill="1" applyBorder="1" applyAlignment="1">
      <alignment/>
    </xf>
    <xf numFmtId="3" fontId="13" fillId="0" borderId="25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3" fontId="13" fillId="0" borderId="26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3" fontId="13" fillId="0" borderId="14" xfId="0" applyNumberFormat="1" applyFont="1" applyBorder="1" applyAlignment="1">
      <alignment horizontal="right"/>
    </xf>
    <xf numFmtId="0" fontId="11" fillId="2" borderId="28" xfId="0" applyFont="1" applyFill="1" applyBorder="1" applyAlignment="1">
      <alignment horizontal="center"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3" fontId="13" fillId="0" borderId="16" xfId="0" applyNumberFormat="1" applyFont="1" applyBorder="1" applyAlignment="1">
      <alignment horizontal="right"/>
    </xf>
    <xf numFmtId="3" fontId="13" fillId="0" borderId="32" xfId="0" applyNumberFormat="1" applyFont="1" applyBorder="1" applyAlignment="1">
      <alignment horizontal="right"/>
    </xf>
    <xf numFmtId="3" fontId="12" fillId="3" borderId="26" xfId="0" applyNumberFormat="1" applyFont="1" applyFill="1" applyBorder="1" applyAlignment="1">
      <alignment/>
    </xf>
    <xf numFmtId="3" fontId="12" fillId="0" borderId="27" xfId="0" applyNumberFormat="1" applyFont="1" applyFill="1" applyBorder="1" applyAlignment="1">
      <alignment/>
    </xf>
    <xf numFmtId="3" fontId="12" fillId="0" borderId="17" xfId="0" applyNumberFormat="1" applyFont="1" applyFill="1" applyBorder="1" applyAlignment="1">
      <alignment/>
    </xf>
    <xf numFmtId="3" fontId="12" fillId="3" borderId="11" xfId="0" applyNumberFormat="1" applyFont="1" applyFill="1" applyBorder="1" applyAlignment="1">
      <alignment/>
    </xf>
    <xf numFmtId="3" fontId="12" fillId="3" borderId="13" xfId="0" applyNumberFormat="1" applyFont="1" applyFill="1" applyBorder="1" applyAlignment="1">
      <alignment/>
    </xf>
    <xf numFmtId="3" fontId="12" fillId="3" borderId="13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2" borderId="33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/>
    </xf>
    <xf numFmtId="3" fontId="8" fillId="0" borderId="37" xfId="0" applyNumberFormat="1" applyFont="1" applyFill="1" applyBorder="1" applyAlignment="1">
      <alignment/>
    </xf>
    <xf numFmtId="3" fontId="12" fillId="3" borderId="22" xfId="0" applyNumberFormat="1" applyFont="1" applyFill="1" applyBorder="1" applyAlignment="1">
      <alignment/>
    </xf>
    <xf numFmtId="3" fontId="12" fillId="3" borderId="14" xfId="0" applyNumberFormat="1" applyFont="1" applyFill="1" applyBorder="1" applyAlignment="1">
      <alignment/>
    </xf>
    <xf numFmtId="3" fontId="12" fillId="3" borderId="14" xfId="0" applyNumberFormat="1" applyFont="1" applyFill="1" applyBorder="1" applyAlignment="1">
      <alignment horizontal="right"/>
    </xf>
    <xf numFmtId="3" fontId="12" fillId="0" borderId="37" xfId="0" applyNumberFormat="1" applyFont="1" applyFill="1" applyBorder="1" applyAlignment="1">
      <alignment/>
    </xf>
    <xf numFmtId="3" fontId="13" fillId="0" borderId="24" xfId="0" applyNumberFormat="1" applyFont="1" applyBorder="1" applyAlignment="1">
      <alignment/>
    </xf>
    <xf numFmtId="3" fontId="14" fillId="0" borderId="24" xfId="0" applyNumberFormat="1" applyFont="1" applyBorder="1" applyAlignment="1">
      <alignment/>
    </xf>
    <xf numFmtId="3" fontId="14" fillId="0" borderId="25" xfId="0" applyNumberFormat="1" applyFont="1" applyBorder="1" applyAlignment="1">
      <alignment/>
    </xf>
    <xf numFmtId="3" fontId="14" fillId="0" borderId="26" xfId="0" applyNumberFormat="1" applyFont="1" applyBorder="1" applyAlignment="1">
      <alignment horizontal="right"/>
    </xf>
    <xf numFmtId="3" fontId="13" fillId="0" borderId="38" xfId="0" applyNumberFormat="1" applyFont="1" applyBorder="1" applyAlignment="1">
      <alignment/>
    </xf>
    <xf numFmtId="3" fontId="13" fillId="0" borderId="39" xfId="0" applyNumberFormat="1" applyFont="1" applyBorder="1" applyAlignment="1">
      <alignment horizontal="right"/>
    </xf>
    <xf numFmtId="3" fontId="13" fillId="0" borderId="39" xfId="0" applyNumberFormat="1" applyFont="1" applyBorder="1" applyAlignment="1">
      <alignment/>
    </xf>
    <xf numFmtId="3" fontId="13" fillId="0" borderId="40" xfId="0" applyNumberFormat="1" applyFont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3" fontId="13" fillId="0" borderId="41" xfId="0" applyNumberFormat="1" applyFont="1" applyBorder="1" applyAlignment="1">
      <alignment horizontal="right"/>
    </xf>
    <xf numFmtId="3" fontId="12" fillId="0" borderId="23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3" fontId="12" fillId="0" borderId="41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 horizontal="right"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6" xfId="0" applyNumberFormat="1" applyFont="1" applyBorder="1" applyAlignment="1">
      <alignment horizontal="right"/>
    </xf>
    <xf numFmtId="3" fontId="12" fillId="0" borderId="42" xfId="0" applyNumberFormat="1" applyFont="1" applyBorder="1" applyAlignment="1">
      <alignment/>
    </xf>
    <xf numFmtId="3" fontId="8" fillId="0" borderId="43" xfId="0" applyNumberFormat="1" applyFont="1" applyFill="1" applyBorder="1" applyAlignment="1">
      <alignment/>
    </xf>
    <xf numFmtId="3" fontId="13" fillId="0" borderId="37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12" fillId="0" borderId="8" xfId="0" applyNumberFormat="1" applyFont="1" applyFill="1" applyBorder="1" applyAlignment="1">
      <alignment/>
    </xf>
    <xf numFmtId="3" fontId="12" fillId="0" borderId="25" xfId="0" applyNumberFormat="1" applyFont="1" applyBorder="1" applyAlignment="1">
      <alignment/>
    </xf>
    <xf numFmtId="3" fontId="12" fillId="0" borderId="26" xfId="0" applyNumberFormat="1" applyFont="1" applyBorder="1" applyAlignment="1">
      <alignment/>
    </xf>
    <xf numFmtId="3" fontId="12" fillId="0" borderId="26" xfId="0" applyNumberFormat="1" applyFont="1" applyBorder="1" applyAlignment="1">
      <alignment horizontal="right"/>
    </xf>
    <xf numFmtId="3" fontId="8" fillId="0" borderId="39" xfId="0" applyNumberFormat="1" applyFont="1" applyFill="1" applyBorder="1" applyAlignment="1">
      <alignment/>
    </xf>
    <xf numFmtId="3" fontId="14" fillId="3" borderId="24" xfId="0" applyNumberFormat="1" applyFont="1" applyFill="1" applyBorder="1" applyAlignment="1">
      <alignment/>
    </xf>
    <xf numFmtId="3" fontId="14" fillId="3" borderId="25" xfId="0" applyNumberFormat="1" applyFont="1" applyFill="1" applyBorder="1" applyAlignment="1">
      <alignment/>
    </xf>
    <xf numFmtId="3" fontId="14" fillId="3" borderId="26" xfId="0" applyNumberFormat="1" applyFont="1" applyFill="1" applyBorder="1" applyAlignment="1">
      <alignment horizontal="right"/>
    </xf>
    <xf numFmtId="3" fontId="14" fillId="0" borderId="37" xfId="0" applyNumberFormat="1" applyFont="1" applyFill="1" applyBorder="1" applyAlignment="1">
      <alignment/>
    </xf>
    <xf numFmtId="3" fontId="13" fillId="0" borderId="36" xfId="0" applyNumberFormat="1" applyFont="1" applyFill="1" applyBorder="1" applyAlignment="1">
      <alignment/>
    </xf>
    <xf numFmtId="3" fontId="12" fillId="3" borderId="41" xfId="0" applyNumberFormat="1" applyFont="1" applyFill="1" applyBorder="1" applyAlignment="1">
      <alignment/>
    </xf>
    <xf numFmtId="3" fontId="12" fillId="0" borderId="22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4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3" fontId="14" fillId="0" borderId="24" xfId="0" applyNumberFormat="1" applyFont="1" applyFill="1" applyBorder="1" applyAlignment="1">
      <alignment/>
    </xf>
    <xf numFmtId="3" fontId="14" fillId="0" borderId="25" xfId="0" applyNumberFormat="1" applyFont="1" applyFill="1" applyBorder="1" applyAlignment="1">
      <alignment/>
    </xf>
    <xf numFmtId="3" fontId="14" fillId="0" borderId="26" xfId="0" applyNumberFormat="1" applyFont="1" applyFill="1" applyBorder="1" applyAlignment="1">
      <alignment horizontal="right"/>
    </xf>
    <xf numFmtId="3" fontId="14" fillId="0" borderId="41" xfId="0" applyNumberFormat="1" applyFont="1" applyFill="1" applyBorder="1" applyAlignment="1">
      <alignment horizontal="right"/>
    </xf>
    <xf numFmtId="3" fontId="14" fillId="0" borderId="37" xfId="0" applyNumberFormat="1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/>
    </xf>
    <xf numFmtId="3" fontId="12" fillId="0" borderId="25" xfId="0" applyNumberFormat="1" applyFont="1" applyFill="1" applyBorder="1" applyAlignment="1">
      <alignment/>
    </xf>
    <xf numFmtId="3" fontId="12" fillId="0" borderId="26" xfId="0" applyNumberFormat="1" applyFont="1" applyFill="1" applyBorder="1" applyAlignment="1">
      <alignment/>
    </xf>
    <xf numFmtId="3" fontId="12" fillId="0" borderId="26" xfId="0" applyNumberFormat="1" applyFont="1" applyFill="1" applyBorder="1" applyAlignment="1">
      <alignment horizontal="right"/>
    </xf>
    <xf numFmtId="3" fontId="12" fillId="3" borderId="15" xfId="0" applyNumberFormat="1" applyFont="1" applyFill="1" applyBorder="1" applyAlignment="1">
      <alignment/>
    </xf>
    <xf numFmtId="3" fontId="12" fillId="3" borderId="16" xfId="0" applyNumberFormat="1" applyFont="1" applyFill="1" applyBorder="1" applyAlignment="1">
      <alignment/>
    </xf>
    <xf numFmtId="3" fontId="12" fillId="3" borderId="16" xfId="0" applyNumberFormat="1" applyFont="1" applyFill="1" applyBorder="1" applyAlignment="1">
      <alignment horizontal="right"/>
    </xf>
    <xf numFmtId="3" fontId="12" fillId="0" borderId="42" xfId="0" applyNumberFormat="1" applyFont="1" applyFill="1" applyBorder="1" applyAlignment="1">
      <alignment/>
    </xf>
    <xf numFmtId="3" fontId="12" fillId="3" borderId="44" xfId="0" applyNumberFormat="1" applyFont="1" applyFill="1" applyBorder="1" applyAlignment="1">
      <alignment/>
    </xf>
    <xf numFmtId="3" fontId="12" fillId="3" borderId="6" xfId="0" applyNumberFormat="1" applyFont="1" applyFill="1" applyBorder="1" applyAlignment="1">
      <alignment/>
    </xf>
    <xf numFmtId="3" fontId="12" fillId="3" borderId="6" xfId="0" applyNumberFormat="1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/>
    </xf>
    <xf numFmtId="3" fontId="12" fillId="3" borderId="5" xfId="0" applyNumberFormat="1" applyFont="1" applyFill="1" applyBorder="1" applyAlignment="1">
      <alignment/>
    </xf>
    <xf numFmtId="3" fontId="8" fillId="3" borderId="13" xfId="0" applyNumberFormat="1" applyFont="1" applyFill="1" applyBorder="1" applyAlignment="1">
      <alignment/>
    </xf>
    <xf numFmtId="3" fontId="8" fillId="3" borderId="13" xfId="0" applyNumberFormat="1" applyFont="1" applyFill="1" applyBorder="1" applyAlignment="1">
      <alignment horizontal="right"/>
    </xf>
    <xf numFmtId="3" fontId="12" fillId="3" borderId="2" xfId="0" applyNumberFormat="1" applyFont="1" applyFill="1" applyBorder="1" applyAlignment="1">
      <alignment/>
    </xf>
    <xf numFmtId="3" fontId="8" fillId="3" borderId="15" xfId="0" applyNumberFormat="1" applyFont="1" applyFill="1" applyBorder="1" applyAlignment="1">
      <alignment/>
    </xf>
    <xf numFmtId="3" fontId="8" fillId="3" borderId="16" xfId="0" applyNumberFormat="1" applyFont="1" applyFill="1" applyBorder="1" applyAlignment="1">
      <alignment horizontal="right"/>
    </xf>
    <xf numFmtId="3" fontId="8" fillId="3" borderId="16" xfId="0" applyNumberFormat="1" applyFont="1" applyFill="1" applyBorder="1" applyAlignment="1">
      <alignment/>
    </xf>
    <xf numFmtId="3" fontId="8" fillId="3" borderId="42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3" borderId="45" xfId="0" applyNumberFormat="1" applyFont="1" applyFill="1" applyBorder="1" applyAlignment="1">
      <alignment/>
    </xf>
    <xf numFmtId="3" fontId="8" fillId="3" borderId="32" xfId="0" applyNumberFormat="1" applyFont="1" applyFill="1" applyBorder="1" applyAlignment="1">
      <alignment/>
    </xf>
    <xf numFmtId="3" fontId="8" fillId="3" borderId="32" xfId="0" applyNumberFormat="1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/>
    </xf>
    <xf numFmtId="3" fontId="13" fillId="0" borderId="13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3" fontId="13" fillId="0" borderId="45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19" xfId="0" applyNumberFormat="1" applyFont="1" applyBorder="1" applyAlignment="1">
      <alignment horizontal="right"/>
    </xf>
    <xf numFmtId="3" fontId="12" fillId="3" borderId="35" xfId="0" applyNumberFormat="1" applyFont="1" applyFill="1" applyBorder="1" applyAlignment="1">
      <alignment/>
    </xf>
    <xf numFmtId="3" fontId="12" fillId="3" borderId="37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140625" style="0" customWidth="1"/>
    <col min="2" max="2" width="34.57421875" style="0" customWidth="1"/>
    <col min="3" max="3" width="8.421875" style="0" customWidth="1"/>
    <col min="4" max="4" width="11.421875" style="0" customWidth="1"/>
    <col min="5" max="5" width="14.28125" style="0" customWidth="1"/>
    <col min="6" max="6" width="9.00390625" style="0" customWidth="1"/>
    <col min="7" max="7" width="8.00390625" style="0" customWidth="1"/>
    <col min="8" max="8" width="11.8515625" style="0" customWidth="1"/>
    <col min="9" max="9" width="11.00390625" style="0" customWidth="1"/>
    <col min="10" max="10" width="11.421875" style="0" customWidth="1"/>
    <col min="11" max="11" width="12.28125" style="5" bestFit="1" customWidth="1"/>
  </cols>
  <sheetData>
    <row r="1" spans="1:11" s="22" customFormat="1" ht="42.75" customHeight="1">
      <c r="A1" s="187" t="s">
        <v>100</v>
      </c>
      <c r="B1" s="188"/>
      <c r="C1" s="188"/>
      <c r="D1" s="188"/>
      <c r="E1" s="188"/>
      <c r="F1" s="188"/>
      <c r="G1" s="188"/>
      <c r="H1" s="188"/>
      <c r="I1" s="188"/>
      <c r="J1" s="188"/>
      <c r="K1" s="21"/>
    </row>
    <row r="2" spans="1:10" ht="13.5" thickBot="1">
      <c r="A2" s="23"/>
      <c r="B2" s="24"/>
      <c r="C2" s="24"/>
      <c r="D2" s="24"/>
      <c r="E2" s="24"/>
      <c r="F2" s="24"/>
      <c r="G2" s="186" t="s">
        <v>8</v>
      </c>
      <c r="H2" s="186"/>
      <c r="I2" s="186"/>
      <c r="J2" s="186"/>
    </row>
    <row r="3" spans="1:11" s="1" customFormat="1" ht="12.75">
      <c r="A3" s="26" t="s">
        <v>0</v>
      </c>
      <c r="B3" s="27" t="s">
        <v>1</v>
      </c>
      <c r="C3" s="28" t="s">
        <v>9</v>
      </c>
      <c r="D3" s="27" t="s">
        <v>2</v>
      </c>
      <c r="E3" s="28" t="s">
        <v>4</v>
      </c>
      <c r="F3" s="27" t="s">
        <v>5</v>
      </c>
      <c r="G3" s="28" t="s">
        <v>6</v>
      </c>
      <c r="H3" s="78" t="s">
        <v>7</v>
      </c>
      <c r="I3" s="78" t="s">
        <v>91</v>
      </c>
      <c r="J3" s="100" t="s">
        <v>93</v>
      </c>
      <c r="K3" s="10"/>
    </row>
    <row r="4" spans="1:11" s="1" customFormat="1" ht="13.5" thickBot="1">
      <c r="A4" s="29"/>
      <c r="B4" s="30"/>
      <c r="C4" s="31" t="s">
        <v>10</v>
      </c>
      <c r="D4" s="30" t="s">
        <v>3</v>
      </c>
      <c r="E4" s="31" t="s">
        <v>11</v>
      </c>
      <c r="F4" s="30" t="s">
        <v>12</v>
      </c>
      <c r="G4" s="31" t="s">
        <v>14</v>
      </c>
      <c r="H4" s="99" t="s">
        <v>13</v>
      </c>
      <c r="I4" s="99" t="s">
        <v>92</v>
      </c>
      <c r="J4" s="101" t="s">
        <v>94</v>
      </c>
      <c r="K4" s="10"/>
    </row>
    <row r="5" spans="1:11" s="6" customFormat="1" ht="12" customHeight="1">
      <c r="A5" s="168" t="s">
        <v>68</v>
      </c>
      <c r="B5" s="169" t="s">
        <v>89</v>
      </c>
      <c r="C5" s="170"/>
      <c r="D5" s="171"/>
      <c r="E5" s="171">
        <v>3500000</v>
      </c>
      <c r="F5" s="171"/>
      <c r="G5" s="171"/>
      <c r="H5" s="172">
        <f>SUM(E5:G5)</f>
        <v>3500000</v>
      </c>
      <c r="I5" s="173"/>
      <c r="J5" s="44">
        <f>H5+I5</f>
        <v>3500000</v>
      </c>
      <c r="K5" s="5"/>
    </row>
    <row r="6" spans="1:11" s="6" customFormat="1" ht="12" customHeight="1">
      <c r="A6" s="37"/>
      <c r="B6" s="38" t="s">
        <v>65</v>
      </c>
      <c r="C6" s="32">
        <v>20390</v>
      </c>
      <c r="D6" s="33">
        <v>504</v>
      </c>
      <c r="E6" s="33">
        <f>C6*D6</f>
        <v>10276560</v>
      </c>
      <c r="F6" s="33"/>
      <c r="G6" s="33"/>
      <c r="H6" s="34">
        <f>SUM(E6:G6)</f>
        <v>10276560</v>
      </c>
      <c r="I6" s="39"/>
      <c r="J6" s="36">
        <f aca="true" t="shared" si="0" ref="J6:J39">H6+I6</f>
        <v>10276560</v>
      </c>
      <c r="K6" s="5"/>
    </row>
    <row r="7" spans="1:11" s="6" customFormat="1" ht="12" customHeight="1">
      <c r="A7" s="37"/>
      <c r="B7" s="166" t="s">
        <v>75</v>
      </c>
      <c r="C7" s="167"/>
      <c r="D7" s="166">
        <v>473</v>
      </c>
      <c r="E7" s="166">
        <v>10405612</v>
      </c>
      <c r="F7" s="166"/>
      <c r="G7" s="166"/>
      <c r="H7" s="166">
        <f>SUM(E7:G7)</f>
        <v>10405612</v>
      </c>
      <c r="I7" s="39"/>
      <c r="J7" s="48">
        <f t="shared" si="0"/>
        <v>10405612</v>
      </c>
      <c r="K7" s="5"/>
    </row>
    <row r="8" spans="1:11" s="6" customFormat="1" ht="12" customHeight="1" thickBot="1">
      <c r="A8" s="174"/>
      <c r="B8" s="175" t="s">
        <v>98</v>
      </c>
      <c r="C8" s="176"/>
      <c r="D8" s="175"/>
      <c r="E8" s="175"/>
      <c r="F8" s="175"/>
      <c r="G8" s="175"/>
      <c r="H8" s="175">
        <f>SUM(E8:G8)</f>
        <v>0</v>
      </c>
      <c r="I8" s="177">
        <v>176056</v>
      </c>
      <c r="J8" s="50">
        <f t="shared" si="0"/>
        <v>176056</v>
      </c>
      <c r="K8" s="5"/>
    </row>
    <row r="9" spans="1:11" s="6" customFormat="1" ht="12" customHeight="1" thickBot="1">
      <c r="A9" s="165"/>
      <c r="B9" s="160" t="s">
        <v>15</v>
      </c>
      <c r="C9" s="162"/>
      <c r="D9" s="162"/>
      <c r="E9" s="161">
        <f aca="true" t="shared" si="1" ref="E9:J9">SUM(E5:E8)</f>
        <v>24182172</v>
      </c>
      <c r="F9" s="161">
        <f t="shared" si="1"/>
        <v>0</v>
      </c>
      <c r="G9" s="161">
        <f t="shared" si="1"/>
        <v>0</v>
      </c>
      <c r="H9" s="161">
        <f t="shared" si="1"/>
        <v>24182172</v>
      </c>
      <c r="I9" s="161">
        <f t="shared" si="1"/>
        <v>176056</v>
      </c>
      <c r="J9" s="184">
        <f t="shared" si="1"/>
        <v>24358228</v>
      </c>
      <c r="K9" s="5"/>
    </row>
    <row r="10" spans="1:10" ht="12" customHeight="1">
      <c r="A10" s="71" t="s">
        <v>16</v>
      </c>
      <c r="B10" s="72" t="s">
        <v>62</v>
      </c>
      <c r="C10" s="73">
        <v>2996</v>
      </c>
      <c r="D10" s="73">
        <v>1254</v>
      </c>
      <c r="E10" s="72">
        <f aca="true" t="shared" si="2" ref="E10:E15">C10*D10</f>
        <v>3756984</v>
      </c>
      <c r="F10" s="72"/>
      <c r="G10" s="72"/>
      <c r="H10" s="72">
        <f aca="true" t="shared" si="3" ref="H10:H15">SUM(E10:G10)</f>
        <v>3756984</v>
      </c>
      <c r="I10" s="35"/>
      <c r="J10" s="36">
        <f t="shared" si="0"/>
        <v>3756984</v>
      </c>
    </row>
    <row r="11" spans="1:10" ht="12" customHeight="1">
      <c r="A11" s="45"/>
      <c r="B11" s="46" t="s">
        <v>17</v>
      </c>
      <c r="C11" s="47">
        <v>13</v>
      </c>
      <c r="D11" s="47">
        <v>3816</v>
      </c>
      <c r="E11" s="46">
        <f t="shared" si="2"/>
        <v>49608</v>
      </c>
      <c r="F11" s="46"/>
      <c r="G11" s="46"/>
      <c r="H11" s="46">
        <f t="shared" si="3"/>
        <v>49608</v>
      </c>
      <c r="I11" s="39"/>
      <c r="J11" s="36">
        <f t="shared" si="0"/>
        <v>49608</v>
      </c>
    </row>
    <row r="12" spans="1:11" ht="12" customHeight="1">
      <c r="A12" s="45"/>
      <c r="B12" s="46" t="s">
        <v>18</v>
      </c>
      <c r="C12" s="47">
        <v>2996</v>
      </c>
      <c r="D12" s="49">
        <v>1444.9833</v>
      </c>
      <c r="E12" s="46">
        <f t="shared" si="2"/>
        <v>4329169.9668000005</v>
      </c>
      <c r="F12" s="46"/>
      <c r="G12" s="46"/>
      <c r="H12" s="46">
        <f t="shared" si="3"/>
        <v>4329169.9668000005</v>
      </c>
      <c r="I12" s="39"/>
      <c r="J12" s="36">
        <f t="shared" si="0"/>
        <v>4329169.9668000005</v>
      </c>
      <c r="K12" s="14"/>
    </row>
    <row r="13" spans="1:10" ht="12" customHeight="1">
      <c r="A13" s="45"/>
      <c r="B13" s="46" t="s">
        <v>19</v>
      </c>
      <c r="C13" s="47"/>
      <c r="D13" s="47"/>
      <c r="E13" s="46">
        <f t="shared" si="2"/>
        <v>0</v>
      </c>
      <c r="F13" s="46">
        <v>4694785</v>
      </c>
      <c r="G13" s="46"/>
      <c r="H13" s="46">
        <f t="shared" si="3"/>
        <v>4694785</v>
      </c>
      <c r="I13" s="39"/>
      <c r="J13" s="36">
        <f t="shared" si="0"/>
        <v>4694785</v>
      </c>
    </row>
    <row r="14" spans="1:10" ht="12" customHeight="1">
      <c r="A14" s="45"/>
      <c r="B14" s="46" t="s">
        <v>80</v>
      </c>
      <c r="C14" s="47">
        <v>2996</v>
      </c>
      <c r="D14" s="47">
        <v>516</v>
      </c>
      <c r="E14" s="46">
        <f t="shared" si="2"/>
        <v>1545936</v>
      </c>
      <c r="F14" s="46"/>
      <c r="G14" s="46"/>
      <c r="H14" s="46">
        <f t="shared" si="3"/>
        <v>1545936</v>
      </c>
      <c r="I14" s="39"/>
      <c r="J14" s="36">
        <f t="shared" si="0"/>
        <v>1545936</v>
      </c>
    </row>
    <row r="15" spans="1:10" ht="12" customHeight="1" thickBot="1">
      <c r="A15" s="57" t="s">
        <v>66</v>
      </c>
      <c r="B15" s="58" t="s">
        <v>63</v>
      </c>
      <c r="C15" s="59">
        <v>2996</v>
      </c>
      <c r="D15" s="59">
        <v>219</v>
      </c>
      <c r="E15" s="58">
        <f t="shared" si="2"/>
        <v>656124</v>
      </c>
      <c r="F15" s="58"/>
      <c r="G15" s="58"/>
      <c r="H15" s="58">
        <f t="shared" si="3"/>
        <v>656124</v>
      </c>
      <c r="I15" s="40"/>
      <c r="J15" s="102">
        <f t="shared" si="0"/>
        <v>656124</v>
      </c>
    </row>
    <row r="16" spans="1:11" s="2" customFormat="1" ht="12" customHeight="1" thickBot="1">
      <c r="A16" s="132" t="s">
        <v>16</v>
      </c>
      <c r="B16" s="133" t="s">
        <v>20</v>
      </c>
      <c r="C16" s="134"/>
      <c r="D16" s="134"/>
      <c r="E16" s="134">
        <f>SUM(E10:E15)</f>
        <v>10337821.9668</v>
      </c>
      <c r="F16" s="134">
        <f>SUM(F10:F15)</f>
        <v>4694785</v>
      </c>
      <c r="G16" s="134">
        <f>SUM(G10:G15)</f>
        <v>0</v>
      </c>
      <c r="H16" s="134">
        <f>SUM(H10:H15)</f>
        <v>15032606.9668</v>
      </c>
      <c r="I16" s="134">
        <f>SUM(I10:I15)</f>
        <v>0</v>
      </c>
      <c r="J16" s="107">
        <f t="shared" si="0"/>
        <v>15032606.9668</v>
      </c>
      <c r="K16" s="15"/>
    </row>
    <row r="17" spans="1:11" s="2" customFormat="1" ht="12" customHeight="1">
      <c r="A17" s="51" t="s">
        <v>51</v>
      </c>
      <c r="B17" s="52" t="s">
        <v>52</v>
      </c>
      <c r="C17" s="53"/>
      <c r="D17" s="53"/>
      <c r="E17" s="52"/>
      <c r="F17" s="52"/>
      <c r="G17" s="52"/>
      <c r="H17" s="54"/>
      <c r="I17" s="131"/>
      <c r="J17" s="36">
        <f t="shared" si="0"/>
        <v>0</v>
      </c>
      <c r="K17" s="11"/>
    </row>
    <row r="18" spans="1:10" ht="12" customHeight="1">
      <c r="A18" s="45"/>
      <c r="B18" s="46" t="s">
        <v>53</v>
      </c>
      <c r="C18" s="47">
        <v>2996</v>
      </c>
      <c r="D18" s="47">
        <v>4719</v>
      </c>
      <c r="E18" s="46">
        <v>22011016</v>
      </c>
      <c r="F18" s="46"/>
      <c r="G18" s="46"/>
      <c r="H18" s="55">
        <f>SUM(E18:G18)</f>
        <v>22011016</v>
      </c>
      <c r="I18" s="39">
        <f>1635904+1251106+62817+239580</f>
        <v>3189407</v>
      </c>
      <c r="J18" s="36">
        <f t="shared" si="0"/>
        <v>25200423</v>
      </c>
    </row>
    <row r="19" spans="1:10" ht="12" customHeight="1">
      <c r="A19" s="45"/>
      <c r="B19" s="46" t="s">
        <v>54</v>
      </c>
      <c r="C19" s="47">
        <v>2996</v>
      </c>
      <c r="D19" s="47">
        <v>650</v>
      </c>
      <c r="E19" s="47">
        <v>2468744</v>
      </c>
      <c r="F19" s="47"/>
      <c r="G19" s="47"/>
      <c r="H19" s="56">
        <f>SUM(E19:G19)</f>
        <v>2468744</v>
      </c>
      <c r="I19" s="39"/>
      <c r="J19" s="36">
        <f t="shared" si="0"/>
        <v>2468744</v>
      </c>
    </row>
    <row r="20" spans="1:10" ht="12" customHeight="1">
      <c r="A20" s="45"/>
      <c r="B20" s="46" t="s">
        <v>55</v>
      </c>
      <c r="C20" s="47">
        <v>2996</v>
      </c>
      <c r="D20" s="47"/>
      <c r="E20" s="47">
        <f>C20*D20</f>
        <v>0</v>
      </c>
      <c r="F20" s="47"/>
      <c r="G20" s="47"/>
      <c r="H20" s="56">
        <f>SUM(E20:G20)</f>
        <v>0</v>
      </c>
      <c r="I20" s="39"/>
      <c r="J20" s="36">
        <f t="shared" si="0"/>
        <v>0</v>
      </c>
    </row>
    <row r="21" spans="1:10" ht="12" customHeight="1">
      <c r="A21" s="45"/>
      <c r="B21" s="46" t="s">
        <v>69</v>
      </c>
      <c r="C21" s="47">
        <v>10</v>
      </c>
      <c r="D21" s="47">
        <v>75600</v>
      </c>
      <c r="E21" s="47">
        <f>C21*D21</f>
        <v>756000</v>
      </c>
      <c r="F21" s="47"/>
      <c r="G21" s="47"/>
      <c r="H21" s="56">
        <f>SUM(E21:G21)</f>
        <v>756000</v>
      </c>
      <c r="I21" s="39"/>
      <c r="J21" s="36">
        <f t="shared" si="0"/>
        <v>756000</v>
      </c>
    </row>
    <row r="22" spans="1:10" ht="12" customHeight="1" thickBot="1">
      <c r="A22" s="57"/>
      <c r="B22" s="58" t="s">
        <v>81</v>
      </c>
      <c r="C22" s="59">
        <v>1</v>
      </c>
      <c r="D22" s="59">
        <v>120000</v>
      </c>
      <c r="E22" s="59">
        <f>C22*D22</f>
        <v>120000</v>
      </c>
      <c r="F22" s="59"/>
      <c r="G22" s="59"/>
      <c r="H22" s="60">
        <f>SUM(E22:G22)</f>
        <v>120000</v>
      </c>
      <c r="I22" s="40"/>
      <c r="J22" s="102">
        <f t="shared" si="0"/>
        <v>120000</v>
      </c>
    </row>
    <row r="23" spans="1:11" s="2" customFormat="1" ht="12" customHeight="1" thickBot="1">
      <c r="A23" s="61">
        <v>13</v>
      </c>
      <c r="B23" s="62" t="s">
        <v>56</v>
      </c>
      <c r="C23" s="63"/>
      <c r="D23" s="63"/>
      <c r="E23" s="63">
        <f aca="true" t="shared" si="4" ref="E23:J23">SUM(E18:E22)</f>
        <v>25355760</v>
      </c>
      <c r="F23" s="63">
        <f t="shared" si="4"/>
        <v>0</v>
      </c>
      <c r="G23" s="63">
        <f t="shared" si="4"/>
        <v>0</v>
      </c>
      <c r="H23" s="63">
        <f t="shared" si="4"/>
        <v>25355760</v>
      </c>
      <c r="I23" s="63">
        <f t="shared" si="4"/>
        <v>3189407</v>
      </c>
      <c r="J23" s="185">
        <f t="shared" si="4"/>
        <v>28545167</v>
      </c>
      <c r="K23" s="11"/>
    </row>
    <row r="24" spans="1:11" s="2" customFormat="1" ht="12" customHeight="1">
      <c r="A24" s="51"/>
      <c r="B24" s="52" t="s">
        <v>21</v>
      </c>
      <c r="C24" s="53"/>
      <c r="D24" s="53"/>
      <c r="E24" s="53"/>
      <c r="F24" s="52"/>
      <c r="G24" s="52"/>
      <c r="H24" s="54"/>
      <c r="I24" s="131"/>
      <c r="J24" s="36">
        <f t="shared" si="0"/>
        <v>0</v>
      </c>
      <c r="K24" s="11"/>
    </row>
    <row r="25" spans="1:10" ht="12" customHeight="1">
      <c r="A25" s="45" t="s">
        <v>22</v>
      </c>
      <c r="B25" s="46" t="s">
        <v>23</v>
      </c>
      <c r="C25" s="47">
        <v>95</v>
      </c>
      <c r="D25" s="47">
        <v>199000</v>
      </c>
      <c r="E25" s="47">
        <v>20298000</v>
      </c>
      <c r="F25" s="46"/>
      <c r="G25" s="46"/>
      <c r="H25" s="55">
        <f aca="true" t="shared" si="5" ref="H25:H33">SUM(E25:G25)</f>
        <v>20298000</v>
      </c>
      <c r="I25" s="39"/>
      <c r="J25" s="36">
        <f t="shared" si="0"/>
        <v>20298000</v>
      </c>
    </row>
    <row r="26" spans="1:10" ht="12" customHeight="1">
      <c r="A26" s="45"/>
      <c r="B26" s="46" t="s">
        <v>70</v>
      </c>
      <c r="C26" s="47">
        <v>32</v>
      </c>
      <c r="D26" s="47">
        <v>10000</v>
      </c>
      <c r="E26" s="47">
        <f>C26*D26</f>
        <v>320000</v>
      </c>
      <c r="F26" s="46"/>
      <c r="G26" s="46"/>
      <c r="H26" s="55">
        <f t="shared" si="5"/>
        <v>320000</v>
      </c>
      <c r="I26" s="39"/>
      <c r="J26" s="36">
        <f t="shared" si="0"/>
        <v>320000</v>
      </c>
    </row>
    <row r="27" spans="1:10" ht="12" customHeight="1">
      <c r="A27" s="45" t="s">
        <v>22</v>
      </c>
      <c r="B27" s="46" t="s">
        <v>24</v>
      </c>
      <c r="C27" s="47">
        <v>95</v>
      </c>
      <c r="D27" s="47">
        <v>25000</v>
      </c>
      <c r="E27" s="47">
        <f aca="true" t="shared" si="6" ref="E27:E37">C27*D27</f>
        <v>2375000</v>
      </c>
      <c r="F27" s="46"/>
      <c r="G27" s="46"/>
      <c r="H27" s="55">
        <f t="shared" si="5"/>
        <v>2375000</v>
      </c>
      <c r="I27" s="39"/>
      <c r="J27" s="36">
        <f t="shared" si="0"/>
        <v>2375000</v>
      </c>
    </row>
    <row r="28" spans="1:10" ht="12" customHeight="1">
      <c r="A28" s="45" t="s">
        <v>22</v>
      </c>
      <c r="B28" s="46" t="s">
        <v>25</v>
      </c>
      <c r="C28" s="47">
        <v>1</v>
      </c>
      <c r="D28" s="47">
        <v>25000</v>
      </c>
      <c r="E28" s="47">
        <f t="shared" si="6"/>
        <v>25000</v>
      </c>
      <c r="F28" s="46"/>
      <c r="G28" s="46"/>
      <c r="H28" s="55">
        <f t="shared" si="5"/>
        <v>25000</v>
      </c>
      <c r="I28" s="39"/>
      <c r="J28" s="36">
        <f t="shared" si="0"/>
        <v>25000</v>
      </c>
    </row>
    <row r="29" spans="1:10" ht="12" customHeight="1">
      <c r="A29" s="64" t="s">
        <v>29</v>
      </c>
      <c r="B29" s="46" t="s">
        <v>30</v>
      </c>
      <c r="C29" s="47">
        <v>9</v>
      </c>
      <c r="D29" s="47">
        <v>15000</v>
      </c>
      <c r="E29" s="47"/>
      <c r="F29" s="46">
        <f>C29*D29</f>
        <v>135000</v>
      </c>
      <c r="G29" s="46"/>
      <c r="H29" s="55">
        <f t="shared" si="5"/>
        <v>135000</v>
      </c>
      <c r="I29" s="39"/>
      <c r="J29" s="36">
        <f t="shared" si="0"/>
        <v>135000</v>
      </c>
    </row>
    <row r="30" spans="1:10" ht="12" customHeight="1">
      <c r="A30" s="45" t="s">
        <v>29</v>
      </c>
      <c r="B30" s="46" t="s">
        <v>31</v>
      </c>
      <c r="C30" s="47">
        <v>9</v>
      </c>
      <c r="D30" s="47"/>
      <c r="E30" s="47"/>
      <c r="F30" s="46">
        <f>C30*D30</f>
        <v>0</v>
      </c>
      <c r="G30" s="46"/>
      <c r="H30" s="55">
        <f t="shared" si="5"/>
        <v>0</v>
      </c>
      <c r="I30" s="39"/>
      <c r="J30" s="36">
        <f t="shared" si="0"/>
        <v>0</v>
      </c>
    </row>
    <row r="31" spans="1:10" ht="12" customHeight="1">
      <c r="A31" s="45" t="s">
        <v>22</v>
      </c>
      <c r="B31" s="46" t="s">
        <v>59</v>
      </c>
      <c r="C31" s="47">
        <v>9</v>
      </c>
      <c r="D31" s="47">
        <v>2500</v>
      </c>
      <c r="E31" s="47">
        <f>C31*D31</f>
        <v>22500</v>
      </c>
      <c r="F31" s="46"/>
      <c r="G31" s="46"/>
      <c r="H31" s="55">
        <f t="shared" si="5"/>
        <v>22500</v>
      </c>
      <c r="I31" s="39"/>
      <c r="J31" s="36">
        <f t="shared" si="0"/>
        <v>22500</v>
      </c>
    </row>
    <row r="32" spans="1:10" ht="12" customHeight="1">
      <c r="A32" s="45" t="s">
        <v>22</v>
      </c>
      <c r="B32" s="46" t="s">
        <v>64</v>
      </c>
      <c r="C32" s="47">
        <v>102</v>
      </c>
      <c r="D32" s="47">
        <v>2600</v>
      </c>
      <c r="E32" s="47"/>
      <c r="F32" s="46">
        <f>C32*D32</f>
        <v>265200</v>
      </c>
      <c r="G32" s="46"/>
      <c r="H32" s="55">
        <f t="shared" si="5"/>
        <v>265200</v>
      </c>
      <c r="I32" s="39"/>
      <c r="J32" s="36">
        <f t="shared" si="0"/>
        <v>265200</v>
      </c>
    </row>
    <row r="33" spans="1:10" ht="12" customHeight="1" thickBot="1">
      <c r="A33" s="57" t="s">
        <v>32</v>
      </c>
      <c r="B33" s="58" t="s">
        <v>33</v>
      </c>
      <c r="C33" s="59">
        <v>102</v>
      </c>
      <c r="D33" s="59">
        <v>720</v>
      </c>
      <c r="E33" s="59">
        <f>C33*D33</f>
        <v>73440</v>
      </c>
      <c r="F33" s="58"/>
      <c r="G33" s="58"/>
      <c r="H33" s="65">
        <f t="shared" si="5"/>
        <v>73440</v>
      </c>
      <c r="I33" s="40"/>
      <c r="J33" s="102">
        <f t="shared" si="0"/>
        <v>73440</v>
      </c>
    </row>
    <row r="34" spans="1:11" s="3" customFormat="1" ht="12" customHeight="1" thickBot="1">
      <c r="A34" s="67"/>
      <c r="B34" s="68" t="s">
        <v>26</v>
      </c>
      <c r="C34" s="69"/>
      <c r="D34" s="69"/>
      <c r="E34" s="70">
        <f>SUM(E25:E33)</f>
        <v>23113940</v>
      </c>
      <c r="F34" s="70">
        <f>SUM(F25:F33)</f>
        <v>400200</v>
      </c>
      <c r="G34" s="70">
        <f>SUM(G25:G33)</f>
        <v>0</v>
      </c>
      <c r="H34" s="70">
        <f>SUM(H25:H33)</f>
        <v>23514140</v>
      </c>
      <c r="I34" s="70">
        <f>SUM(I25:I33)</f>
        <v>0</v>
      </c>
      <c r="J34" s="103">
        <f t="shared" si="0"/>
        <v>23514140</v>
      </c>
      <c r="K34" s="12"/>
    </row>
    <row r="35" spans="1:10" ht="12" customHeight="1">
      <c r="A35" s="71" t="s">
        <v>27</v>
      </c>
      <c r="B35" s="72" t="s">
        <v>28</v>
      </c>
      <c r="C35" s="73">
        <v>6</v>
      </c>
      <c r="D35" s="73">
        <v>30000</v>
      </c>
      <c r="E35" s="73">
        <f t="shared" si="6"/>
        <v>180000</v>
      </c>
      <c r="F35" s="72"/>
      <c r="G35" s="72"/>
      <c r="H35" s="74">
        <f>SUM(E35:G35)</f>
        <v>180000</v>
      </c>
      <c r="I35" s="35"/>
      <c r="J35" s="36">
        <f t="shared" si="0"/>
        <v>180000</v>
      </c>
    </row>
    <row r="36" spans="1:10" ht="12" customHeight="1">
      <c r="A36" s="45" t="s">
        <v>27</v>
      </c>
      <c r="B36" s="46" t="s">
        <v>34</v>
      </c>
      <c r="C36" s="47">
        <v>11</v>
      </c>
      <c r="D36" s="47">
        <v>60000</v>
      </c>
      <c r="E36" s="47">
        <f t="shared" si="6"/>
        <v>660000</v>
      </c>
      <c r="F36" s="46"/>
      <c r="G36" s="46"/>
      <c r="H36" s="55">
        <f>SUM(E36:G36)</f>
        <v>660000</v>
      </c>
      <c r="I36" s="35"/>
      <c r="J36" s="36">
        <f t="shared" si="0"/>
        <v>660000</v>
      </c>
    </row>
    <row r="37" spans="1:10" ht="12" customHeight="1">
      <c r="A37" s="57"/>
      <c r="B37" s="58" t="s">
        <v>82</v>
      </c>
      <c r="C37" s="59">
        <v>44</v>
      </c>
      <c r="D37" s="59">
        <v>20000</v>
      </c>
      <c r="E37" s="47">
        <f t="shared" si="6"/>
        <v>880000</v>
      </c>
      <c r="F37" s="58"/>
      <c r="G37" s="58"/>
      <c r="H37" s="55">
        <f>SUM(E37:G37)</f>
        <v>880000</v>
      </c>
      <c r="I37" s="35"/>
      <c r="J37" s="36">
        <f t="shared" si="0"/>
        <v>880000</v>
      </c>
    </row>
    <row r="38" spans="1:11" s="3" customFormat="1" ht="12" customHeight="1" thickBot="1">
      <c r="A38" s="75"/>
      <c r="B38" s="76" t="s">
        <v>35</v>
      </c>
      <c r="C38" s="77"/>
      <c r="D38" s="77"/>
      <c r="E38" s="59">
        <f>SUM(E35:E37)</f>
        <v>1720000</v>
      </c>
      <c r="F38" s="59">
        <f>SUM(F35:F37)</f>
        <v>0</v>
      </c>
      <c r="G38" s="59">
        <f>SUM(G35:G37)</f>
        <v>0</v>
      </c>
      <c r="H38" s="59">
        <f>SUM(H35:H37)</f>
        <v>1720000</v>
      </c>
      <c r="I38" s="135"/>
      <c r="J38" s="102">
        <f t="shared" si="0"/>
        <v>1720000</v>
      </c>
      <c r="K38" s="12"/>
    </row>
    <row r="39" spans="1:11" s="2" customFormat="1" ht="12" customHeight="1" thickBot="1">
      <c r="A39" s="136">
        <v>2</v>
      </c>
      <c r="B39" s="137" t="s">
        <v>36</v>
      </c>
      <c r="C39" s="138"/>
      <c r="D39" s="138"/>
      <c r="E39" s="138">
        <f>E34+E38</f>
        <v>24833940</v>
      </c>
      <c r="F39" s="138">
        <f>F34+F38</f>
        <v>400200</v>
      </c>
      <c r="G39" s="138">
        <f>G34+G38</f>
        <v>0</v>
      </c>
      <c r="H39" s="138">
        <f>H34+H38</f>
        <v>25234140</v>
      </c>
      <c r="I39" s="138">
        <f>I34+I38</f>
        <v>0</v>
      </c>
      <c r="J39" s="139">
        <f t="shared" si="0"/>
        <v>25234140</v>
      </c>
      <c r="K39" s="11"/>
    </row>
    <row r="40" spans="1:11" s="2" customFormat="1" ht="11.25" customHeight="1">
      <c r="A40" s="124">
        <v>3</v>
      </c>
      <c r="B40" s="125" t="s">
        <v>37</v>
      </c>
      <c r="C40" s="126"/>
      <c r="D40" s="126"/>
      <c r="E40" s="126"/>
      <c r="F40" s="125"/>
      <c r="G40" s="125"/>
      <c r="H40" s="127"/>
      <c r="I40" s="87"/>
      <c r="J40" s="128">
        <f>H40-I40</f>
        <v>0</v>
      </c>
      <c r="K40" s="11"/>
    </row>
    <row r="41" spans="1:10" ht="11.25" customHeight="1">
      <c r="A41" s="45" t="s">
        <v>38</v>
      </c>
      <c r="B41" s="46" t="s">
        <v>39</v>
      </c>
      <c r="C41" s="47">
        <v>147</v>
      </c>
      <c r="D41" s="47">
        <v>204000</v>
      </c>
      <c r="E41" s="47">
        <f aca="true" t="shared" si="7" ref="E41:E47">C41*D41</f>
        <v>29988000</v>
      </c>
      <c r="F41" s="46"/>
      <c r="G41" s="46"/>
      <c r="H41" s="55">
        <f aca="true" t="shared" si="8" ref="H41:H51">SUM(E41:G41)</f>
        <v>29988000</v>
      </c>
      <c r="I41" s="116">
        <v>-204000</v>
      </c>
      <c r="J41" s="48">
        <f>H41+I41</f>
        <v>29784000</v>
      </c>
    </row>
    <row r="42" spans="1:10" ht="11.25" customHeight="1">
      <c r="A42" s="45"/>
      <c r="B42" s="46" t="s">
        <v>70</v>
      </c>
      <c r="C42" s="47">
        <v>47</v>
      </c>
      <c r="D42" s="47">
        <v>10000</v>
      </c>
      <c r="E42" s="47">
        <f t="shared" si="7"/>
        <v>470000</v>
      </c>
      <c r="F42" s="46"/>
      <c r="G42" s="46"/>
      <c r="H42" s="55">
        <f t="shared" si="8"/>
        <v>470000</v>
      </c>
      <c r="I42" s="116">
        <v>-424000</v>
      </c>
      <c r="J42" s="48">
        <f aca="true" t="shared" si="9" ref="J42:J79">H42+I42</f>
        <v>46000</v>
      </c>
    </row>
    <row r="43" spans="1:10" ht="11.25" customHeight="1">
      <c r="A43" s="45"/>
      <c r="B43" s="46" t="s">
        <v>40</v>
      </c>
      <c r="C43" s="47">
        <v>160</v>
      </c>
      <c r="D43" s="47">
        <v>212000</v>
      </c>
      <c r="E43" s="47">
        <f t="shared" si="7"/>
        <v>33920000</v>
      </c>
      <c r="F43" s="46"/>
      <c r="G43" s="46"/>
      <c r="H43" s="55">
        <f t="shared" si="8"/>
        <v>33920000</v>
      </c>
      <c r="I43" s="116"/>
      <c r="J43" s="48">
        <f t="shared" si="9"/>
        <v>33920000</v>
      </c>
    </row>
    <row r="44" spans="1:10" ht="11.25" customHeight="1">
      <c r="A44" s="57"/>
      <c r="B44" s="58" t="s">
        <v>70</v>
      </c>
      <c r="C44" s="59">
        <v>53</v>
      </c>
      <c r="D44" s="59">
        <v>10000</v>
      </c>
      <c r="E44" s="47">
        <f t="shared" si="7"/>
        <v>530000</v>
      </c>
      <c r="F44" s="58"/>
      <c r="G44" s="58"/>
      <c r="H44" s="55">
        <f t="shared" si="8"/>
        <v>530000</v>
      </c>
      <c r="I44" s="116"/>
      <c r="J44" s="48">
        <f t="shared" si="9"/>
        <v>530000</v>
      </c>
    </row>
    <row r="45" spans="1:10" ht="11.25" customHeight="1">
      <c r="A45" s="57"/>
      <c r="B45" s="58" t="s">
        <v>83</v>
      </c>
      <c r="C45" s="59">
        <v>88</v>
      </c>
      <c r="D45" s="59">
        <v>25000</v>
      </c>
      <c r="E45" s="59">
        <f t="shared" si="7"/>
        <v>2200000</v>
      </c>
      <c r="F45" s="58"/>
      <c r="G45" s="58"/>
      <c r="H45" s="65">
        <f t="shared" si="8"/>
        <v>2200000</v>
      </c>
      <c r="I45" s="116">
        <v>-75000</v>
      </c>
      <c r="J45" s="48">
        <f t="shared" si="9"/>
        <v>2125000</v>
      </c>
    </row>
    <row r="46" spans="1:10" ht="11.25" customHeight="1">
      <c r="A46" s="45"/>
      <c r="B46" s="46" t="s">
        <v>41</v>
      </c>
      <c r="C46" s="47">
        <v>68</v>
      </c>
      <c r="D46" s="47">
        <v>45000</v>
      </c>
      <c r="E46" s="47">
        <f t="shared" si="7"/>
        <v>3060000</v>
      </c>
      <c r="F46" s="46"/>
      <c r="G46" s="46"/>
      <c r="H46" s="46">
        <f t="shared" si="8"/>
        <v>3060000</v>
      </c>
      <c r="I46" s="116">
        <v>-36400</v>
      </c>
      <c r="J46" s="48">
        <f t="shared" si="9"/>
        <v>3023600</v>
      </c>
    </row>
    <row r="47" spans="1:10" ht="11.25" customHeight="1">
      <c r="A47" s="45"/>
      <c r="B47" s="46" t="s">
        <v>24</v>
      </c>
      <c r="C47" s="47">
        <v>318</v>
      </c>
      <c r="D47" s="47">
        <v>25000</v>
      </c>
      <c r="E47" s="47">
        <f t="shared" si="7"/>
        <v>7950000</v>
      </c>
      <c r="F47" s="46"/>
      <c r="G47" s="46"/>
      <c r="H47" s="79">
        <f t="shared" si="8"/>
        <v>7950000</v>
      </c>
      <c r="I47" s="116">
        <v>-50000</v>
      </c>
      <c r="J47" s="48">
        <f t="shared" si="9"/>
        <v>7900000</v>
      </c>
    </row>
    <row r="48" spans="1:10" ht="11.25" customHeight="1">
      <c r="A48" s="45"/>
      <c r="B48" s="46" t="s">
        <v>30</v>
      </c>
      <c r="C48" s="47">
        <v>32</v>
      </c>
      <c r="D48" s="47">
        <v>15000</v>
      </c>
      <c r="E48" s="47"/>
      <c r="F48" s="46">
        <f>C48*D48</f>
        <v>480000</v>
      </c>
      <c r="G48" s="46"/>
      <c r="H48" s="79">
        <f t="shared" si="8"/>
        <v>480000</v>
      </c>
      <c r="I48" s="116"/>
      <c r="J48" s="48">
        <f t="shared" si="9"/>
        <v>480000</v>
      </c>
    </row>
    <row r="49" spans="1:10" ht="11.25" customHeight="1">
      <c r="A49" s="57"/>
      <c r="B49" s="58" t="s">
        <v>31</v>
      </c>
      <c r="C49" s="59">
        <v>32</v>
      </c>
      <c r="D49" s="59"/>
      <c r="E49" s="59"/>
      <c r="F49" s="46">
        <f>C49*D49</f>
        <v>0</v>
      </c>
      <c r="G49" s="46"/>
      <c r="H49" s="80">
        <f t="shared" si="8"/>
        <v>0</v>
      </c>
      <c r="I49" s="116"/>
      <c r="J49" s="48">
        <f t="shared" si="9"/>
        <v>0</v>
      </c>
    </row>
    <row r="50" spans="1:10" ht="11.25" customHeight="1">
      <c r="A50" s="45"/>
      <c r="B50" s="46" t="s">
        <v>42</v>
      </c>
      <c r="C50" s="47">
        <v>310</v>
      </c>
      <c r="D50" s="47">
        <v>2400</v>
      </c>
      <c r="E50" s="59">
        <f>C50*D50</f>
        <v>744000</v>
      </c>
      <c r="F50" s="58"/>
      <c r="G50" s="46"/>
      <c r="H50" s="80">
        <f t="shared" si="8"/>
        <v>744000</v>
      </c>
      <c r="I50" s="116"/>
      <c r="J50" s="48">
        <f t="shared" si="9"/>
        <v>744000</v>
      </c>
    </row>
    <row r="51" spans="1:10" ht="11.25" customHeight="1">
      <c r="A51" s="45"/>
      <c r="B51" s="81" t="s">
        <v>90</v>
      </c>
      <c r="C51" s="46">
        <v>60</v>
      </c>
      <c r="D51" s="46">
        <v>3600</v>
      </c>
      <c r="E51" s="59">
        <f>C51*D51</f>
        <v>216000</v>
      </c>
      <c r="F51" s="58"/>
      <c r="G51" s="46"/>
      <c r="H51" s="80">
        <f t="shared" si="8"/>
        <v>216000</v>
      </c>
      <c r="I51" s="116"/>
      <c r="J51" s="48">
        <f t="shared" si="9"/>
        <v>216000</v>
      </c>
    </row>
    <row r="52" spans="1:10" ht="11.25" customHeight="1">
      <c r="A52" s="45"/>
      <c r="B52" s="46" t="s">
        <v>60</v>
      </c>
      <c r="C52" s="47">
        <v>60</v>
      </c>
      <c r="D52" s="47">
        <v>7200</v>
      </c>
      <c r="E52" s="59">
        <f>C52*D52</f>
        <v>432000</v>
      </c>
      <c r="F52" s="46"/>
      <c r="G52" s="46"/>
      <c r="H52" s="79">
        <f aca="true" t="shared" si="10" ref="H52:H59">SUM(E52:G52)</f>
        <v>432000</v>
      </c>
      <c r="I52" s="116"/>
      <c r="J52" s="48">
        <f t="shared" si="9"/>
        <v>432000</v>
      </c>
    </row>
    <row r="53" spans="1:10" ht="11.25" customHeight="1">
      <c r="A53" s="71"/>
      <c r="B53" s="72" t="s">
        <v>43</v>
      </c>
      <c r="C53" s="73">
        <v>318</v>
      </c>
      <c r="D53" s="73">
        <v>1300</v>
      </c>
      <c r="E53" s="59">
        <f>C53*D53</f>
        <v>413400</v>
      </c>
      <c r="F53" s="72"/>
      <c r="G53" s="46"/>
      <c r="H53" s="79">
        <f t="shared" si="10"/>
        <v>413400</v>
      </c>
      <c r="I53" s="116">
        <v>-3900</v>
      </c>
      <c r="J53" s="48">
        <f t="shared" si="9"/>
        <v>409500</v>
      </c>
    </row>
    <row r="54" spans="1:10" ht="11.25" customHeight="1">
      <c r="A54" s="45"/>
      <c r="B54" s="46" t="s">
        <v>73</v>
      </c>
      <c r="C54" s="47">
        <v>318</v>
      </c>
      <c r="D54" s="47">
        <v>720</v>
      </c>
      <c r="E54" s="47">
        <f>C54*D54</f>
        <v>228960</v>
      </c>
      <c r="F54" s="46"/>
      <c r="G54" s="46"/>
      <c r="H54" s="79">
        <f t="shared" si="10"/>
        <v>228960</v>
      </c>
      <c r="I54" s="116">
        <v>-2160</v>
      </c>
      <c r="J54" s="48">
        <f t="shared" si="9"/>
        <v>226800</v>
      </c>
    </row>
    <row r="55" spans="1:10" ht="11.25" customHeight="1">
      <c r="A55" s="45"/>
      <c r="B55" s="46" t="s">
        <v>74</v>
      </c>
      <c r="C55" s="47">
        <v>158</v>
      </c>
      <c r="D55" s="47">
        <v>2600</v>
      </c>
      <c r="E55" s="47"/>
      <c r="F55" s="46">
        <f>C55*D55</f>
        <v>410800</v>
      </c>
      <c r="G55" s="46"/>
      <c r="H55" s="79">
        <f t="shared" si="10"/>
        <v>410800</v>
      </c>
      <c r="I55" s="116"/>
      <c r="J55" s="48">
        <f t="shared" si="9"/>
        <v>410800</v>
      </c>
    </row>
    <row r="56" spans="1:10" ht="11.25" customHeight="1">
      <c r="A56" s="45"/>
      <c r="B56" s="46" t="s">
        <v>84</v>
      </c>
      <c r="C56" s="47">
        <v>160</v>
      </c>
      <c r="D56" s="47">
        <v>1950</v>
      </c>
      <c r="E56" s="47"/>
      <c r="F56" s="46">
        <f>C56*D56</f>
        <v>312000</v>
      </c>
      <c r="G56" s="46"/>
      <c r="H56" s="79">
        <f t="shared" si="10"/>
        <v>312000</v>
      </c>
      <c r="I56" s="116"/>
      <c r="J56" s="48">
        <f t="shared" si="9"/>
        <v>312000</v>
      </c>
    </row>
    <row r="57" spans="1:10" ht="11.25" customHeight="1">
      <c r="A57" s="45"/>
      <c r="B57" s="46" t="s">
        <v>76</v>
      </c>
      <c r="C57" s="47">
        <v>160</v>
      </c>
      <c r="D57" s="47">
        <v>4215</v>
      </c>
      <c r="E57" s="47"/>
      <c r="F57" s="46">
        <f>C57*D57</f>
        <v>674400</v>
      </c>
      <c r="G57" s="46"/>
      <c r="H57" s="79">
        <f t="shared" si="10"/>
        <v>674400</v>
      </c>
      <c r="I57" s="116"/>
      <c r="J57" s="48">
        <f t="shared" si="9"/>
        <v>674400</v>
      </c>
    </row>
    <row r="58" spans="1:10" ht="11.25" customHeight="1">
      <c r="A58" s="45"/>
      <c r="B58" s="46" t="s">
        <v>67</v>
      </c>
      <c r="C58" s="47">
        <v>318</v>
      </c>
      <c r="D58" s="47">
        <v>1000</v>
      </c>
      <c r="E58" s="47">
        <f>C58*D58</f>
        <v>318000</v>
      </c>
      <c r="F58" s="46"/>
      <c r="G58" s="46"/>
      <c r="H58" s="79">
        <f t="shared" si="10"/>
        <v>318000</v>
      </c>
      <c r="I58" s="116">
        <v>-3000</v>
      </c>
      <c r="J58" s="48">
        <f t="shared" si="9"/>
        <v>315000</v>
      </c>
    </row>
    <row r="59" spans="1:10" ht="11.25" customHeight="1" thickBot="1">
      <c r="A59" s="57"/>
      <c r="B59" s="58" t="s">
        <v>59</v>
      </c>
      <c r="C59" s="59">
        <v>32</v>
      </c>
      <c r="D59" s="59">
        <v>2500</v>
      </c>
      <c r="E59" s="59">
        <f>C59*D59</f>
        <v>80000</v>
      </c>
      <c r="F59" s="58"/>
      <c r="G59" s="58"/>
      <c r="H59" s="80">
        <f t="shared" si="10"/>
        <v>80000</v>
      </c>
      <c r="I59" s="117"/>
      <c r="J59" s="66">
        <f t="shared" si="9"/>
        <v>80000</v>
      </c>
    </row>
    <row r="60" spans="1:11" s="3" customFormat="1" ht="11.25" customHeight="1" thickBot="1">
      <c r="A60" s="109" t="s">
        <v>38</v>
      </c>
      <c r="B60" s="110" t="s">
        <v>44</v>
      </c>
      <c r="C60" s="111"/>
      <c r="D60" s="111"/>
      <c r="E60" s="111">
        <f>SUM(E41:E59)</f>
        <v>80550360</v>
      </c>
      <c r="F60" s="111">
        <f>SUM(F41:F59)</f>
        <v>1877200</v>
      </c>
      <c r="G60" s="111">
        <f>SUM(G41:G59)</f>
        <v>0</v>
      </c>
      <c r="H60" s="111">
        <f>SUM(H41:H59)</f>
        <v>82427560</v>
      </c>
      <c r="I60" s="111">
        <f>SUM(I41:I59)</f>
        <v>-798460</v>
      </c>
      <c r="J60" s="107">
        <f t="shared" si="9"/>
        <v>81629100</v>
      </c>
      <c r="K60" s="12"/>
    </row>
    <row r="61" spans="1:10" ht="11.25" customHeight="1">
      <c r="A61" s="71" t="s">
        <v>45</v>
      </c>
      <c r="B61" s="72" t="s">
        <v>72</v>
      </c>
      <c r="C61" s="73">
        <v>11</v>
      </c>
      <c r="D61" s="73">
        <v>464000</v>
      </c>
      <c r="E61" s="73">
        <f>C61*D61</f>
        <v>5104000</v>
      </c>
      <c r="F61" s="72"/>
      <c r="G61" s="72"/>
      <c r="H61" s="72">
        <f>SUM(E61:G61)</f>
        <v>5104000</v>
      </c>
      <c r="I61" s="118"/>
      <c r="J61" s="36">
        <f t="shared" si="9"/>
        <v>5104000</v>
      </c>
    </row>
    <row r="62" spans="1:10" ht="11.25" customHeight="1" thickBot="1">
      <c r="A62" s="57"/>
      <c r="B62" s="58" t="s">
        <v>70</v>
      </c>
      <c r="C62" s="59">
        <v>4</v>
      </c>
      <c r="D62" s="59">
        <v>10000</v>
      </c>
      <c r="E62" s="59">
        <f>C62*D62</f>
        <v>40000</v>
      </c>
      <c r="F62" s="58"/>
      <c r="G62" s="58"/>
      <c r="H62" s="58">
        <f>SUM(E62:G62)</f>
        <v>40000</v>
      </c>
      <c r="I62" s="117"/>
      <c r="J62" s="66">
        <f t="shared" si="9"/>
        <v>40000</v>
      </c>
    </row>
    <row r="63" spans="1:11" s="3" customFormat="1" ht="11.25" customHeight="1" thickBot="1">
      <c r="A63" s="108"/>
      <c r="B63" s="67" t="s">
        <v>71</v>
      </c>
      <c r="C63" s="69"/>
      <c r="D63" s="69"/>
      <c r="E63" s="69">
        <f>SUM(E61:E62)</f>
        <v>5144000</v>
      </c>
      <c r="F63" s="69">
        <f>SUM(F61:F62)</f>
        <v>0</v>
      </c>
      <c r="G63" s="69">
        <f>SUM(G61:G62)</f>
        <v>0</v>
      </c>
      <c r="H63" s="69">
        <f>SUM(H61:H62)</f>
        <v>5144000</v>
      </c>
      <c r="I63" s="119"/>
      <c r="J63" s="129">
        <f t="shared" si="9"/>
        <v>5144000</v>
      </c>
      <c r="K63" s="12"/>
    </row>
    <row r="64" spans="1:11" s="3" customFormat="1" ht="11.25" customHeight="1" thickBot="1">
      <c r="A64" s="82" t="s">
        <v>46</v>
      </c>
      <c r="B64" s="112" t="s">
        <v>47</v>
      </c>
      <c r="C64" s="113">
        <v>120</v>
      </c>
      <c r="D64" s="113">
        <v>23000</v>
      </c>
      <c r="E64" s="113">
        <f>C64*D64</f>
        <v>2760000</v>
      </c>
      <c r="F64" s="114"/>
      <c r="G64" s="115"/>
      <c r="H64" s="82">
        <f>SUM(E64:G64)</f>
        <v>2760000</v>
      </c>
      <c r="I64" s="82"/>
      <c r="J64" s="140">
        <f t="shared" si="9"/>
        <v>2760000</v>
      </c>
      <c r="K64" s="12"/>
    </row>
    <row r="65" spans="1:10" ht="11.25" customHeight="1">
      <c r="A65" s="41"/>
      <c r="B65" s="42" t="s">
        <v>85</v>
      </c>
      <c r="C65" s="43">
        <v>55</v>
      </c>
      <c r="D65" s="43">
        <v>30000</v>
      </c>
      <c r="E65" s="83">
        <f>C65*D65</f>
        <v>1650000</v>
      </c>
      <c r="F65" s="42"/>
      <c r="G65" s="42"/>
      <c r="H65" s="42">
        <f>SUM(E65:G65)</f>
        <v>1650000</v>
      </c>
      <c r="I65" s="180"/>
      <c r="J65" s="44">
        <f t="shared" si="9"/>
        <v>1650000</v>
      </c>
    </row>
    <row r="66" spans="1:10" ht="11.25" customHeight="1">
      <c r="A66" s="45"/>
      <c r="B66" s="46" t="s">
        <v>86</v>
      </c>
      <c r="C66" s="47">
        <v>60</v>
      </c>
      <c r="D66" s="47">
        <v>20000</v>
      </c>
      <c r="E66" s="178">
        <f>C66*D66</f>
        <v>1200000</v>
      </c>
      <c r="F66" s="46"/>
      <c r="G66" s="46"/>
      <c r="H66" s="46">
        <f>SUM(E66:G66)</f>
        <v>1200000</v>
      </c>
      <c r="I66" s="179"/>
      <c r="J66" s="48">
        <f t="shared" si="9"/>
        <v>1200000</v>
      </c>
    </row>
    <row r="67" spans="1:10" ht="11.25" customHeight="1">
      <c r="A67" s="45"/>
      <c r="B67" s="46" t="s">
        <v>99</v>
      </c>
      <c r="C67" s="47"/>
      <c r="D67" s="47"/>
      <c r="E67" s="178"/>
      <c r="F67" s="46"/>
      <c r="G67" s="46"/>
      <c r="H67" s="46">
        <f>SUM(E67:G67)</f>
        <v>0</v>
      </c>
      <c r="I67" s="179">
        <f>278460+6600</f>
        <v>285060</v>
      </c>
      <c r="J67" s="48">
        <f t="shared" si="9"/>
        <v>285060</v>
      </c>
    </row>
    <row r="68" spans="1:11" s="3" customFormat="1" ht="11.25" customHeight="1" thickBot="1">
      <c r="A68" s="181"/>
      <c r="B68" s="182" t="s">
        <v>48</v>
      </c>
      <c r="C68" s="84"/>
      <c r="D68" s="84"/>
      <c r="E68" s="84">
        <f aca="true" t="shared" si="11" ref="E68:J68">SUM(E65:E67)</f>
        <v>2850000</v>
      </c>
      <c r="F68" s="84">
        <f t="shared" si="11"/>
        <v>0</v>
      </c>
      <c r="G68" s="84">
        <f t="shared" si="11"/>
        <v>0</v>
      </c>
      <c r="H68" s="84">
        <f t="shared" si="11"/>
        <v>2850000</v>
      </c>
      <c r="I68" s="84">
        <f t="shared" si="11"/>
        <v>285060</v>
      </c>
      <c r="J68" s="183">
        <f t="shared" si="11"/>
        <v>3135060</v>
      </c>
      <c r="K68" s="12"/>
    </row>
    <row r="69" spans="1:11" s="2" customFormat="1" ht="11.25" customHeight="1" thickBot="1">
      <c r="A69" s="160">
        <v>3</v>
      </c>
      <c r="B69" s="161" t="s">
        <v>49</v>
      </c>
      <c r="C69" s="162"/>
      <c r="D69" s="162"/>
      <c r="E69" s="162">
        <f>E60+E63+E64+E68</f>
        <v>91304360</v>
      </c>
      <c r="F69" s="162">
        <f>F60+F63+F64+F68</f>
        <v>1877200</v>
      </c>
      <c r="G69" s="162">
        <f>G60+G63+G64+G68</f>
        <v>0</v>
      </c>
      <c r="H69" s="162">
        <f>H60+H63+H64+H68</f>
        <v>93181560</v>
      </c>
      <c r="I69" s="162">
        <f>I60+I63+I64+I68</f>
        <v>-513400</v>
      </c>
      <c r="J69" s="164">
        <f t="shared" si="9"/>
        <v>92668160</v>
      </c>
      <c r="K69" s="11"/>
    </row>
    <row r="70" spans="1:11" s="2" customFormat="1" ht="11.25" customHeight="1" thickBot="1">
      <c r="A70" s="61">
        <v>6</v>
      </c>
      <c r="B70" s="62" t="s">
        <v>50</v>
      </c>
      <c r="C70" s="63">
        <v>2996</v>
      </c>
      <c r="D70" s="63">
        <v>1227</v>
      </c>
      <c r="E70" s="63">
        <f>C70*D70</f>
        <v>3676092</v>
      </c>
      <c r="F70" s="85"/>
      <c r="G70" s="141">
        <v>244000</v>
      </c>
      <c r="H70" s="61">
        <f>SUM(E70:G70)</f>
        <v>3920092</v>
      </c>
      <c r="I70" s="122"/>
      <c r="J70" s="107">
        <f t="shared" si="9"/>
        <v>3920092</v>
      </c>
      <c r="K70" s="11"/>
    </row>
    <row r="71" spans="1:11" s="2" customFormat="1" ht="11.25" customHeight="1">
      <c r="A71" s="156">
        <v>5</v>
      </c>
      <c r="B71" s="157" t="s">
        <v>87</v>
      </c>
      <c r="C71" s="158">
        <v>3</v>
      </c>
      <c r="D71" s="158">
        <v>5300000</v>
      </c>
      <c r="E71" s="158"/>
      <c r="F71" s="157">
        <f>C71*D71</f>
        <v>15900000</v>
      </c>
      <c r="G71" s="157">
        <v>116813</v>
      </c>
      <c r="H71" s="157">
        <f>SUM(F71:G71)</f>
        <v>16016813</v>
      </c>
      <c r="I71" s="159">
        <v>163527</v>
      </c>
      <c r="J71" s="87">
        <f t="shared" si="9"/>
        <v>16180340</v>
      </c>
      <c r="K71" s="11"/>
    </row>
    <row r="72" spans="1:11" s="2" customFormat="1" ht="11.25" customHeight="1">
      <c r="A72" s="88"/>
      <c r="B72" s="89" t="s">
        <v>77</v>
      </c>
      <c r="C72" s="90"/>
      <c r="D72" s="90"/>
      <c r="E72" s="90"/>
      <c r="F72" s="89"/>
      <c r="G72" s="89">
        <v>2062998</v>
      </c>
      <c r="H72" s="89">
        <f>SUM(F72:G72)</f>
        <v>2062998</v>
      </c>
      <c r="I72" s="121"/>
      <c r="J72" s="130">
        <f t="shared" si="9"/>
        <v>2062998</v>
      </c>
      <c r="K72" s="11"/>
    </row>
    <row r="73" spans="1:11" s="2" customFormat="1" ht="11.25" customHeight="1">
      <c r="A73" s="104"/>
      <c r="B73" s="105" t="s">
        <v>58</v>
      </c>
      <c r="C73" s="106">
        <v>2</v>
      </c>
      <c r="D73" s="106">
        <v>714000</v>
      </c>
      <c r="E73" s="106"/>
      <c r="F73" s="105"/>
      <c r="G73" s="106">
        <f>C73*D73</f>
        <v>1428000</v>
      </c>
      <c r="H73" s="106">
        <f>SUM(E73:G73)</f>
        <v>1428000</v>
      </c>
      <c r="I73" s="120"/>
      <c r="J73" s="86">
        <f t="shared" si="9"/>
        <v>1428000</v>
      </c>
      <c r="K73" s="11"/>
    </row>
    <row r="74" spans="1:11" s="2" customFormat="1" ht="11.25" customHeight="1">
      <c r="A74" s="88" t="s">
        <v>95</v>
      </c>
      <c r="B74" s="89" t="s">
        <v>96</v>
      </c>
      <c r="C74" s="90"/>
      <c r="D74" s="90"/>
      <c r="E74" s="90"/>
      <c r="F74" s="89"/>
      <c r="G74" s="90">
        <v>105000</v>
      </c>
      <c r="H74" s="90">
        <f>SUM(E74:G74)</f>
        <v>105000</v>
      </c>
      <c r="I74" s="152"/>
      <c r="J74" s="130">
        <f t="shared" si="9"/>
        <v>105000</v>
      </c>
      <c r="K74" s="11"/>
    </row>
    <row r="75" spans="1:11" s="2" customFormat="1" ht="11.25" customHeight="1" thickBot="1">
      <c r="A75" s="160"/>
      <c r="B75" s="161" t="s">
        <v>97</v>
      </c>
      <c r="C75" s="162"/>
      <c r="D75" s="162"/>
      <c r="E75" s="162"/>
      <c r="F75" s="161"/>
      <c r="G75" s="162">
        <v>1850000</v>
      </c>
      <c r="H75" s="90">
        <f>SUM(E75:G75)</f>
        <v>1850000</v>
      </c>
      <c r="I75" s="163">
        <v>25000</v>
      </c>
      <c r="J75" s="164">
        <f t="shared" si="9"/>
        <v>1875000</v>
      </c>
      <c r="K75" s="11"/>
    </row>
    <row r="76" spans="1:11" s="7" customFormat="1" ht="11.25" customHeight="1" thickBot="1">
      <c r="A76" s="153"/>
      <c r="B76" s="154" t="s">
        <v>57</v>
      </c>
      <c r="C76" s="155"/>
      <c r="D76" s="155"/>
      <c r="E76" s="155">
        <f>E9+E16+E23+E39+E69+E70+E71+E73+E72+E74+E75</f>
        <v>179690145.9668</v>
      </c>
      <c r="F76" s="155">
        <f>F9+F16+F23+F39+F69+F70+F71+F73+F72+F74+F75</f>
        <v>22872185</v>
      </c>
      <c r="G76" s="155">
        <f>G9+G16+G23+G39+G69+G70+G71+G73+G72+G74+G75</f>
        <v>5806811</v>
      </c>
      <c r="H76" s="155">
        <f>H9+H16+H23+H39+H69+H70+H71+H73+H72+H74+H75</f>
        <v>208369141.9668</v>
      </c>
      <c r="I76" s="155">
        <f>I9+I16+I23+I39+I69+I70+I71+I73+I72+I74+I75</f>
        <v>3040590</v>
      </c>
      <c r="J76" s="155">
        <f>J9+J16+J23+J39+J69+J70+J71+J73+J72+J74+J75</f>
        <v>211409731.9668</v>
      </c>
      <c r="K76" s="19"/>
    </row>
    <row r="77" spans="1:11" ht="11.25" customHeight="1">
      <c r="A77" s="71"/>
      <c r="B77" s="72" t="s">
        <v>88</v>
      </c>
      <c r="C77" s="73"/>
      <c r="D77" s="73"/>
      <c r="E77" s="73">
        <v>40348634</v>
      </c>
      <c r="F77" s="73"/>
      <c r="G77" s="73"/>
      <c r="H77" s="73">
        <f>E77</f>
        <v>40348634</v>
      </c>
      <c r="I77" s="151"/>
      <c r="J77" s="36">
        <f t="shared" si="9"/>
        <v>40348634</v>
      </c>
      <c r="K77" s="16"/>
    </row>
    <row r="78" spans="1:11" ht="11.25" customHeight="1">
      <c r="A78" s="45"/>
      <c r="B78" s="46" t="s">
        <v>78</v>
      </c>
      <c r="C78" s="47"/>
      <c r="D78" s="47"/>
      <c r="E78" s="47">
        <v>-33508912</v>
      </c>
      <c r="F78" s="47"/>
      <c r="G78" s="47"/>
      <c r="H78" s="47">
        <f>E78</f>
        <v>-33508912</v>
      </c>
      <c r="I78" s="123"/>
      <c r="J78" s="48">
        <f t="shared" si="9"/>
        <v>-33508912</v>
      </c>
      <c r="K78" s="16"/>
    </row>
    <row r="79" spans="1:11" s="2" customFormat="1" ht="11.25" customHeight="1" thickBot="1">
      <c r="A79" s="142"/>
      <c r="B79" s="143" t="s">
        <v>79</v>
      </c>
      <c r="C79" s="144"/>
      <c r="D79" s="144"/>
      <c r="E79" s="144">
        <f>SUM(E77:E78)</f>
        <v>6839722</v>
      </c>
      <c r="F79" s="144"/>
      <c r="G79" s="144">
        <f>SUM(G77:G78)</f>
        <v>0</v>
      </c>
      <c r="H79" s="144">
        <f>SUM(H77:H78)</f>
        <v>6839722</v>
      </c>
      <c r="I79" s="145"/>
      <c r="J79" s="86">
        <f t="shared" si="9"/>
        <v>6839722</v>
      </c>
      <c r="K79" s="20"/>
    </row>
    <row r="80" spans="1:11" s="18" customFormat="1" ht="11.25" customHeight="1" thickBot="1">
      <c r="A80" s="146"/>
      <c r="B80" s="147" t="s">
        <v>61</v>
      </c>
      <c r="C80" s="148"/>
      <c r="D80" s="148"/>
      <c r="E80" s="148">
        <f aca="true" t="shared" si="12" ref="E80:J80">E76+E79</f>
        <v>186529867.9668</v>
      </c>
      <c r="F80" s="148">
        <f t="shared" si="12"/>
        <v>22872185</v>
      </c>
      <c r="G80" s="148">
        <f t="shared" si="12"/>
        <v>5806811</v>
      </c>
      <c r="H80" s="148">
        <f t="shared" si="12"/>
        <v>215208863.9668</v>
      </c>
      <c r="I80" s="149">
        <f t="shared" si="12"/>
        <v>3040590</v>
      </c>
      <c r="J80" s="150">
        <f t="shared" si="12"/>
        <v>218249453.9668</v>
      </c>
      <c r="K80" s="17"/>
    </row>
    <row r="81" spans="1:10" s="5" customFormat="1" ht="12" customHeight="1" thickBot="1">
      <c r="A81" s="91"/>
      <c r="B81" s="91"/>
      <c r="C81" s="92"/>
      <c r="D81" s="92"/>
      <c r="E81" s="92"/>
      <c r="F81" s="92"/>
      <c r="G81" s="92"/>
      <c r="H81" s="91"/>
      <c r="I81" s="91"/>
      <c r="J81" s="91"/>
    </row>
    <row r="82" spans="1:16" s="8" customFormat="1" ht="12" customHeight="1" thickBot="1">
      <c r="A82" s="93"/>
      <c r="B82" s="93"/>
      <c r="C82" s="94"/>
      <c r="D82" s="94"/>
      <c r="E82" s="94"/>
      <c r="F82" s="94"/>
      <c r="G82" s="94"/>
      <c r="H82" s="94"/>
      <c r="I82" s="94"/>
      <c r="J82" s="94"/>
      <c r="K82" s="9"/>
      <c r="L82" s="9"/>
      <c r="M82" s="9"/>
      <c r="N82" s="9"/>
      <c r="O82" s="9"/>
      <c r="P82" s="9"/>
    </row>
    <row r="83" spans="1:16" s="8" customFormat="1" ht="12" customHeight="1" thickBot="1">
      <c r="A83" s="93"/>
      <c r="B83" s="93"/>
      <c r="C83" s="94"/>
      <c r="D83" s="94"/>
      <c r="E83" s="94"/>
      <c r="F83" s="94"/>
      <c r="G83" s="94"/>
      <c r="H83" s="94"/>
      <c r="I83" s="94"/>
      <c r="J83" s="94"/>
      <c r="K83" s="9"/>
      <c r="L83" s="9"/>
      <c r="M83" s="9"/>
      <c r="N83" s="9"/>
      <c r="O83" s="9"/>
      <c r="P83" s="9"/>
    </row>
    <row r="84" spans="1:16" ht="12" customHeight="1">
      <c r="A84" s="95"/>
      <c r="B84" s="95"/>
      <c r="C84" s="95"/>
      <c r="D84" s="96"/>
      <c r="E84" s="96"/>
      <c r="F84" s="96"/>
      <c r="G84" s="96"/>
      <c r="H84" s="96"/>
      <c r="I84" s="96"/>
      <c r="J84" s="96"/>
      <c r="K84" s="13"/>
      <c r="L84" s="4"/>
      <c r="M84" s="4"/>
      <c r="N84" s="4"/>
      <c r="O84" s="4"/>
      <c r="P84" s="4"/>
    </row>
    <row r="85" spans="1:10" ht="12" customHeight="1">
      <c r="A85" s="97"/>
      <c r="B85" s="97"/>
      <c r="C85" s="97"/>
      <c r="D85" s="25"/>
      <c r="E85" s="25"/>
      <c r="F85" s="25"/>
      <c r="G85" s="25"/>
      <c r="H85" s="25"/>
      <c r="I85" s="25"/>
      <c r="J85" s="25"/>
    </row>
    <row r="86" spans="1:10" ht="12" customHeight="1">
      <c r="A86" s="97"/>
      <c r="B86" s="97"/>
      <c r="C86" s="97"/>
      <c r="D86" s="25"/>
      <c r="E86" s="25"/>
      <c r="F86" s="25"/>
      <c r="G86" s="25"/>
      <c r="H86" s="25"/>
      <c r="I86" s="25"/>
      <c r="J86" s="25"/>
    </row>
    <row r="87" spans="1:10" ht="12" customHeight="1">
      <c r="A87" s="22"/>
      <c r="B87" s="22"/>
      <c r="C87" s="22"/>
      <c r="D87" s="98"/>
      <c r="E87" s="98"/>
      <c r="F87" s="98"/>
      <c r="G87" s="98"/>
      <c r="H87" s="98"/>
      <c r="I87" s="98"/>
      <c r="J87" s="98"/>
    </row>
    <row r="88" spans="1:10" ht="12" customHeight="1">
      <c r="A88" s="22"/>
      <c r="B88" s="22"/>
      <c r="C88" s="22"/>
      <c r="D88" s="98"/>
      <c r="E88" s="98"/>
      <c r="F88" s="98"/>
      <c r="G88" s="98"/>
      <c r="H88" s="98"/>
      <c r="I88" s="98"/>
      <c r="J88" s="98"/>
    </row>
    <row r="89" spans="1:10" ht="12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</row>
    <row r="90" spans="1:10" ht="12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</row>
    <row r="91" spans="1:10" ht="12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</row>
    <row r="92" spans="1:10" ht="12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</row>
    <row r="93" spans="1:10" ht="12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</row>
    <row r="94" spans="1:10" ht="12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</row>
    <row r="95" spans="1:10" ht="12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</row>
    <row r="96" spans="1:10" ht="12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</row>
    <row r="97" spans="1:10" ht="12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</row>
    <row r="98" spans="1:10" ht="12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</row>
    <row r="99" spans="1:10" ht="12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</row>
    <row r="100" spans="1:10" ht="12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 ht="12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 ht="12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0" ht="12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1:10" ht="12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 ht="12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1:10" ht="12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10" ht="12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1:10" ht="12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1:10" ht="12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1:10" ht="12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1:10" ht="12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1:10" ht="12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1:10" ht="12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1:10" ht="12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1:10" ht="12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1:10" ht="12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1:10" ht="12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1:10" ht="12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</row>
  </sheetData>
  <mergeCells count="2">
    <mergeCell ref="A1:J1"/>
    <mergeCell ref="G2:J2"/>
  </mergeCells>
  <printOptions horizontalCentered="1"/>
  <pageMargins left="0.51" right="0.46" top="0.98425196850393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2005-10-12T05:53:38Z</cp:lastPrinted>
  <dcterms:created xsi:type="dcterms:W3CDTF">2003-02-16T12:31:46Z</dcterms:created>
  <dcterms:modified xsi:type="dcterms:W3CDTF">2003-02-26T09:08:34Z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