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tabRatio="601" activeTab="0"/>
  </bookViews>
  <sheets>
    <sheet name="Munka1" sheetId="1" r:id="rId1"/>
  </sheets>
  <definedNames>
    <definedName name="_xlnm.Print_Area" localSheetId="0">'Munka1'!$A$1:$AX$194</definedName>
  </definedNames>
  <calcPr fullCalcOnLoad="1"/>
</workbook>
</file>

<file path=xl/sharedStrings.xml><?xml version="1.0" encoding="utf-8"?>
<sst xmlns="http://schemas.openxmlformats.org/spreadsheetml/2006/main" count="275" uniqueCount="192">
  <si>
    <t>Cím</t>
  </si>
  <si>
    <t>Közvetlen kiadás</t>
  </si>
  <si>
    <t>Kiadás</t>
  </si>
  <si>
    <t>Intézmény</t>
  </si>
  <si>
    <t>Feladat</t>
  </si>
  <si>
    <t>Szem.jell.</t>
  </si>
  <si>
    <t xml:space="preserve">Dologi </t>
  </si>
  <si>
    <t>Pénzbeni</t>
  </si>
  <si>
    <t>kiadás</t>
  </si>
  <si>
    <t>kiad.</t>
  </si>
  <si>
    <t>járulék</t>
  </si>
  <si>
    <t>ellátás</t>
  </si>
  <si>
    <t>átadás</t>
  </si>
  <si>
    <t>összesen</t>
  </si>
  <si>
    <t>mind-</t>
  </si>
  <si>
    <t>Kisegítő mg. Feladatok</t>
  </si>
  <si>
    <t>Működési</t>
  </si>
  <si>
    <t>kiad.össz</t>
  </si>
  <si>
    <t>Közvilágítás</t>
  </si>
  <si>
    <t>Települési hulladék kez.</t>
  </si>
  <si>
    <t>Város és községrendezés</t>
  </si>
  <si>
    <t>Település vízellátása</t>
  </si>
  <si>
    <t>Köztemető fenntartás</t>
  </si>
  <si>
    <t>Szennyvíz kezelés</t>
  </si>
  <si>
    <t>Állategészségügyi felad.</t>
  </si>
  <si>
    <t>Település üzemelt.össz.</t>
  </si>
  <si>
    <t>Rendszeres pénzbeni ellátás</t>
  </si>
  <si>
    <t>1 1</t>
  </si>
  <si>
    <t>1 2 1</t>
  </si>
  <si>
    <t>1 2 2</t>
  </si>
  <si>
    <t>1 2 3</t>
  </si>
  <si>
    <t>1 2 5</t>
  </si>
  <si>
    <t>1 2 6</t>
  </si>
  <si>
    <t>1 2 7</t>
  </si>
  <si>
    <t>1 2 8</t>
  </si>
  <si>
    <t>1 2 9</t>
  </si>
  <si>
    <t>1 2 10</t>
  </si>
  <si>
    <t>1 2</t>
  </si>
  <si>
    <t xml:space="preserve">1 3 1 </t>
  </si>
  <si>
    <t>1 3 2</t>
  </si>
  <si>
    <t>1 3 3</t>
  </si>
  <si>
    <t>1 3 5</t>
  </si>
  <si>
    <t xml:space="preserve">1 3 </t>
  </si>
  <si>
    <t>Szociális ellátás össz.</t>
  </si>
  <si>
    <t xml:space="preserve">1 4 1 </t>
  </si>
  <si>
    <t>1 4 2</t>
  </si>
  <si>
    <t>Önkéntes tűzoltóság</t>
  </si>
  <si>
    <t xml:space="preserve">1 4 </t>
  </si>
  <si>
    <t xml:space="preserve">1 5 1 </t>
  </si>
  <si>
    <t>Munkahelyi vendéglátás</t>
  </si>
  <si>
    <t xml:space="preserve">1 5 2 </t>
  </si>
  <si>
    <t>Saját ingatlan hasznosítás</t>
  </si>
  <si>
    <t>1 5 3</t>
  </si>
  <si>
    <t>Önkorm. Igazgatási tev.</t>
  </si>
  <si>
    <t>Önk. intézményi ellátó .</t>
  </si>
  <si>
    <t xml:space="preserve">1 5 4 </t>
  </si>
  <si>
    <t>Gazdasági és tert.fejl.</t>
  </si>
  <si>
    <t xml:space="preserve">1 5 6 </t>
  </si>
  <si>
    <t>Sport tevékenység</t>
  </si>
  <si>
    <t>1 5 5</t>
  </si>
  <si>
    <t>Egyéb szórakoztató tev.</t>
  </si>
  <si>
    <t>Közutak üzemeltetés</t>
  </si>
  <si>
    <t xml:space="preserve">1 6 1 </t>
  </si>
  <si>
    <t>Műszaki csoport</t>
  </si>
  <si>
    <t>1 6 2</t>
  </si>
  <si>
    <t>Gépjármű üzemeltetés</t>
  </si>
  <si>
    <t xml:space="preserve">1 6 </t>
  </si>
  <si>
    <t xml:space="preserve">1 7 1 </t>
  </si>
  <si>
    <t>Cigány kisebbségi önk.</t>
  </si>
  <si>
    <t xml:space="preserve">1 7 2 </t>
  </si>
  <si>
    <t>Szlovák kisebbs. Önk.</t>
  </si>
  <si>
    <t xml:space="preserve">1 7 </t>
  </si>
  <si>
    <t>Kisebbségi önk. Össz.</t>
  </si>
  <si>
    <t>Polg. Hiv. összesen</t>
  </si>
  <si>
    <t xml:space="preserve">2 1 </t>
  </si>
  <si>
    <t>Óvodai ellátás</t>
  </si>
  <si>
    <t>2 2</t>
  </si>
  <si>
    <t>Fogyatékos óvodai ellát.</t>
  </si>
  <si>
    <t xml:space="preserve">2 3 </t>
  </si>
  <si>
    <t>Óvodai int. étkeztetés</t>
  </si>
  <si>
    <t>Óvodai intézményi vagyon</t>
  </si>
  <si>
    <t xml:space="preserve">2 4 </t>
  </si>
  <si>
    <t>3 1</t>
  </si>
  <si>
    <t>Általános iskola nevelés</t>
  </si>
  <si>
    <t xml:space="preserve">3 2 </t>
  </si>
  <si>
    <t>Fogy. Iskolai nevelése</t>
  </si>
  <si>
    <t xml:space="preserve">3 3 </t>
  </si>
  <si>
    <t>Napközis ellátás</t>
  </si>
  <si>
    <t xml:space="preserve">3 4 </t>
  </si>
  <si>
    <t>Iskolai int. étkeztetés</t>
  </si>
  <si>
    <t>3 5</t>
  </si>
  <si>
    <t>Iskolai int.vagyon műk.</t>
  </si>
  <si>
    <t>Iskolai ellátás összesen</t>
  </si>
  <si>
    <t>4 1</t>
  </si>
  <si>
    <t>Háziorvosi ellátás</t>
  </si>
  <si>
    <t xml:space="preserve">4 3 </t>
  </si>
  <si>
    <t>Egészségügy egyéb fel.</t>
  </si>
  <si>
    <t>4 4</t>
  </si>
  <si>
    <t>Fogorvosi ellátás</t>
  </si>
  <si>
    <t>4 5</t>
  </si>
  <si>
    <t>Védőnői szolgálat</t>
  </si>
  <si>
    <t xml:space="preserve">4 6 </t>
  </si>
  <si>
    <t>4 7</t>
  </si>
  <si>
    <t>Kiegészítő alpellátás</t>
  </si>
  <si>
    <t>Egészségügyi ellát.össz.</t>
  </si>
  <si>
    <t>Részben önáll. Gazd.össz.</t>
  </si>
  <si>
    <t>6 1</t>
  </si>
  <si>
    <t>Művelődési Központ</t>
  </si>
  <si>
    <t>6 2</t>
  </si>
  <si>
    <t>Könyvtári feladatok</t>
  </si>
  <si>
    <t>Óvodai ellátás összesen</t>
  </si>
  <si>
    <t>Hiv. Önk.Tűzoltóság</t>
  </si>
  <si>
    <t xml:space="preserve">Műv.Köz.és Könyvt.ö. </t>
  </si>
  <si>
    <t>Polg.Hiv. mindössz.</t>
  </si>
  <si>
    <t>alcím</t>
  </si>
  <si>
    <t>Pénze.</t>
  </si>
  <si>
    <t>Fejl.</t>
  </si>
  <si>
    <t>tartalék</t>
  </si>
  <si>
    <t>Tart.</t>
  </si>
  <si>
    <t>Munka.a.</t>
  </si>
  <si>
    <t>Fejlesz.</t>
  </si>
  <si>
    <t>össz.</t>
  </si>
  <si>
    <t>fejl.kiad.</t>
  </si>
  <si>
    <t>1 1 1</t>
  </si>
  <si>
    <t xml:space="preserve">Módosított előir. </t>
  </si>
  <si>
    <t xml:space="preserve">Teljesítés </t>
  </si>
  <si>
    <t>Teljesítés</t>
  </si>
  <si>
    <t>Mód. ei. összesen</t>
  </si>
  <si>
    <t>Móde. ei.</t>
  </si>
  <si>
    <t>Móüdosított előir.</t>
  </si>
  <si>
    <t>Módosítot előir.</t>
  </si>
  <si>
    <t>Módosított előir.</t>
  </si>
  <si>
    <t>1 3 4</t>
  </si>
  <si>
    <t>Katasztrófa véd..össz.</t>
  </si>
  <si>
    <t>1 6 4</t>
  </si>
  <si>
    <t>Polg.Hiv.Módosított</t>
  </si>
  <si>
    <t>Polg.Hiv. teljesítás össz..</t>
  </si>
  <si>
    <t>Teljsítés</t>
  </si>
  <si>
    <t>Eü. ellát mód.ei. össz.</t>
  </si>
  <si>
    <t>Önk. ig. tev. mód.előir.</t>
  </si>
  <si>
    <t xml:space="preserve">Közvilágítás mód. előir. </t>
  </si>
  <si>
    <t>Állateü. fel. mód.előir.</t>
  </si>
  <si>
    <t>Közutak. mód.előir.</t>
  </si>
  <si>
    <t>Házi szoc. gond. mód.előir</t>
  </si>
  <si>
    <t>Munkahelyi vendégl. mód.előr</t>
  </si>
  <si>
    <t>Sport.tev. mód.előir.</t>
  </si>
  <si>
    <t>Saját ingatl. hasz. mód.előir.</t>
  </si>
  <si>
    <t>Háziorvosi sz. mód.előir.</t>
  </si>
  <si>
    <t>Hiv.Önk.Tü. mód.előir</t>
  </si>
  <si>
    <t>Könyvtár mód.előir.</t>
  </si>
  <si>
    <t>Anya és gy. védelem, isk.eü.</t>
  </si>
  <si>
    <t>Kisegítő mg. Felad. Mód.előir.</t>
  </si>
  <si>
    <t>Települési h. mód.előir.</t>
  </si>
  <si>
    <t>Település vízell. Mód. Előir.</t>
  </si>
  <si>
    <t>1 2 4</t>
  </si>
  <si>
    <t>Helyi utak létesítése mód.ei.</t>
  </si>
  <si>
    <t>Szociális étkezés mód. Előir.</t>
  </si>
  <si>
    <t>Műszaki csop. Mód. Előir.</t>
  </si>
  <si>
    <t>Gépjármű üzem.mód.előir.</t>
  </si>
  <si>
    <t>Fogy. Isk. nev. Mód. Előir.</t>
  </si>
  <si>
    <t>Napközis ellátás mód. Előir.</t>
  </si>
  <si>
    <t>Iskolai int. Étk. Mód. Előir.</t>
  </si>
  <si>
    <t>Eü. Egyéb módosított előir.</t>
  </si>
  <si>
    <t xml:space="preserve">Fogorvosi ellát. Mód. Előir. </t>
  </si>
  <si>
    <t xml:space="preserve">Védőnői szolg. Mód. Előir. </t>
  </si>
  <si>
    <t>Önkéntes tűzolt. Mód.e lőir.</t>
  </si>
  <si>
    <t>Kiadások eredeti.mindössz.</t>
  </si>
  <si>
    <t>Módosított előir. mindössz.</t>
  </si>
  <si>
    <t>hit.törl.</t>
  </si>
  <si>
    <t>Rendszer gyv.pénz ell.</t>
  </si>
  <si>
    <t>Eseti pénzbeni szoc. Ellát.</t>
  </si>
  <si>
    <t>Eseti pénzbeni gyermv.ellát.</t>
  </si>
  <si>
    <t>Házi szoc. Gondozás mód.</t>
  </si>
  <si>
    <t>Házi szoc. Gondozás ei.</t>
  </si>
  <si>
    <t>Szociális étkezés ei.</t>
  </si>
  <si>
    <t>teljesités</t>
  </si>
  <si>
    <t>Családsegités módei</t>
  </si>
  <si>
    <t>Családsegités eredeti ei.</t>
  </si>
  <si>
    <t>13 7</t>
  </si>
  <si>
    <t xml:space="preserve">1 3 6 </t>
  </si>
  <si>
    <t>Polgári védelem  mód ei.</t>
  </si>
  <si>
    <t>Polgári védelem  ei.</t>
  </si>
  <si>
    <t>Tisztítószer teljesítés</t>
  </si>
  <si>
    <t>Foggyatékos óvodai ell.módei</t>
  </si>
  <si>
    <t>Egyéb feladatok összesen</t>
  </si>
  <si>
    <t>Módositott ei.</t>
  </si>
  <si>
    <t>16 3</t>
  </si>
  <si>
    <t>Napközi konyha ei.</t>
  </si>
  <si>
    <t>Önkorm.éstöbbc.táes.elsz telj</t>
  </si>
  <si>
    <t>EU választás</t>
  </si>
  <si>
    <t xml:space="preserve">EU választás módosított </t>
  </si>
  <si>
    <t>3. számú melléklet a  6 /2006.(III.31.) költségvetési beszámoló rendelethez
Rétság Város Önkormányzat 2005. évi költségvetési kiadásainak szakfeladatos  teljesítése  (1000 Ft-ban)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</si>
</sst>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3" fontId="11" fillId="0" borderId="3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/>
    </xf>
    <xf numFmtId="3" fontId="11" fillId="0" borderId="5" xfId="0" applyNumberFormat="1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7" xfId="0" applyFont="1" applyBorder="1" applyAlignment="1">
      <alignment/>
    </xf>
    <xf numFmtId="3" fontId="11" fillId="0" borderId="7" xfId="0" applyNumberFormat="1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9" xfId="0" applyFont="1" applyBorder="1" applyAlignment="1">
      <alignment/>
    </xf>
    <xf numFmtId="3" fontId="11" fillId="0" borderId="9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3" fontId="11" fillId="0" borderId="12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11" fillId="0" borderId="13" xfId="0" applyNumberFormat="1" applyFont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3" fillId="0" borderId="4" xfId="0" applyFont="1" applyFill="1" applyBorder="1" applyAlignment="1">
      <alignment/>
    </xf>
    <xf numFmtId="0" fontId="13" fillId="0" borderId="5" xfId="0" applyFont="1" applyFill="1" applyBorder="1" applyAlignment="1">
      <alignment/>
    </xf>
    <xf numFmtId="3" fontId="13" fillId="0" borderId="5" xfId="0" applyNumberFormat="1" applyFont="1" applyFill="1" applyBorder="1" applyAlignment="1">
      <alignment/>
    </xf>
    <xf numFmtId="0" fontId="13" fillId="0" borderId="6" xfId="0" applyFont="1" applyFill="1" applyBorder="1" applyAlignment="1">
      <alignment/>
    </xf>
    <xf numFmtId="0" fontId="13" fillId="0" borderId="7" xfId="0" applyFont="1" applyFill="1" applyBorder="1" applyAlignment="1">
      <alignment/>
    </xf>
    <xf numFmtId="3" fontId="13" fillId="0" borderId="7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2" borderId="10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/>
    </xf>
    <xf numFmtId="3" fontId="12" fillId="0" borderId="3" xfId="0" applyNumberFormat="1" applyFont="1" applyBorder="1" applyAlignment="1">
      <alignment/>
    </xf>
    <xf numFmtId="3" fontId="12" fillId="0" borderId="18" xfId="0" applyNumberFormat="1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5" xfId="0" applyFont="1" applyBorder="1" applyAlignment="1">
      <alignment/>
    </xf>
    <xf numFmtId="3" fontId="12" fillId="0" borderId="5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3" fontId="12" fillId="0" borderId="20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/>
    </xf>
    <xf numFmtId="3" fontId="11" fillId="0" borderId="3" xfId="0" applyNumberFormat="1" applyFont="1" applyFill="1" applyBorder="1" applyAlignment="1">
      <alignment/>
    </xf>
    <xf numFmtId="3" fontId="11" fillId="0" borderId="18" xfId="0" applyNumberFormat="1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3" fontId="11" fillId="0" borderId="5" xfId="0" applyNumberFormat="1" applyFont="1" applyFill="1" applyBorder="1" applyAlignment="1">
      <alignment/>
    </xf>
    <xf numFmtId="3" fontId="11" fillId="0" borderId="13" xfId="0" applyNumberFormat="1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11" fillId="0" borderId="7" xfId="0" applyFont="1" applyFill="1" applyBorder="1" applyAlignment="1">
      <alignment/>
    </xf>
    <xf numFmtId="3" fontId="11" fillId="0" borderId="7" xfId="0" applyNumberFormat="1" applyFont="1" applyFill="1" applyBorder="1" applyAlignment="1">
      <alignment/>
    </xf>
    <xf numFmtId="3" fontId="11" fillId="0" borderId="22" xfId="0" applyNumberFormat="1" applyFont="1" applyFill="1" applyBorder="1" applyAlignment="1">
      <alignment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/>
    </xf>
    <xf numFmtId="3" fontId="12" fillId="0" borderId="9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3" fontId="12" fillId="0" borderId="25" xfId="0" applyNumberFormat="1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7" xfId="0" applyFont="1" applyBorder="1" applyAlignment="1">
      <alignment/>
    </xf>
    <xf numFmtId="3" fontId="12" fillId="0" borderId="7" xfId="0" applyNumberFormat="1" applyFont="1" applyBorder="1" applyAlignment="1">
      <alignment/>
    </xf>
    <xf numFmtId="3" fontId="12" fillId="0" borderId="22" xfId="0" applyNumberFormat="1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4" xfId="0" applyFont="1" applyBorder="1" applyAlignment="1">
      <alignment/>
    </xf>
    <xf numFmtId="0" fontId="11" fillId="0" borderId="4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0" borderId="8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3" fontId="11" fillId="0" borderId="9" xfId="0" applyNumberFormat="1" applyFont="1" applyFill="1" applyBorder="1" applyAlignment="1">
      <alignment/>
    </xf>
    <xf numFmtId="3" fontId="11" fillId="0" borderId="23" xfId="0" applyNumberFormat="1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3" fontId="11" fillId="0" borderId="20" xfId="0" applyNumberFormat="1" applyFont="1" applyFill="1" applyBorder="1" applyAlignment="1">
      <alignment/>
    </xf>
    <xf numFmtId="3" fontId="11" fillId="0" borderId="21" xfId="0" applyNumberFormat="1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3" fontId="11" fillId="0" borderId="12" xfId="0" applyNumberFormat="1" applyFont="1" applyFill="1" applyBorder="1" applyAlignment="1">
      <alignment/>
    </xf>
    <xf numFmtId="0" fontId="11" fillId="0" borderId="28" xfId="0" applyFont="1" applyFill="1" applyBorder="1" applyAlignment="1">
      <alignment horizontal="center"/>
    </xf>
    <xf numFmtId="0" fontId="11" fillId="0" borderId="29" xfId="0" applyFont="1" applyFill="1" applyBorder="1" applyAlignment="1">
      <alignment/>
    </xf>
    <xf numFmtId="3" fontId="11" fillId="0" borderId="29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0" fontId="11" fillId="0" borderId="2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3" fontId="11" fillId="0" borderId="30" xfId="0" applyNumberFormat="1" applyFont="1" applyFill="1" applyBorder="1" applyAlignment="1">
      <alignment/>
    </xf>
    <xf numFmtId="3" fontId="15" fillId="0" borderId="3" xfId="0" applyNumberFormat="1" applyFont="1" applyBorder="1" applyAlignment="1">
      <alignment/>
    </xf>
    <xf numFmtId="3" fontId="15" fillId="0" borderId="5" xfId="0" applyNumberFormat="1" applyFont="1" applyBorder="1" applyAlignment="1">
      <alignment/>
    </xf>
    <xf numFmtId="3" fontId="15" fillId="0" borderId="7" xfId="0" applyNumberFormat="1" applyFont="1" applyBorder="1" applyAlignment="1">
      <alignment/>
    </xf>
    <xf numFmtId="3" fontId="15" fillId="0" borderId="9" xfId="0" applyNumberFormat="1" applyFont="1" applyBorder="1" applyAlignment="1">
      <alignment/>
    </xf>
    <xf numFmtId="3" fontId="15" fillId="0" borderId="24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29" xfId="0" applyFont="1" applyBorder="1" applyAlignment="1">
      <alignment/>
    </xf>
    <xf numFmtId="3" fontId="12" fillId="0" borderId="29" xfId="0" applyNumberFormat="1" applyFont="1" applyBorder="1" applyAlignment="1">
      <alignment/>
    </xf>
    <xf numFmtId="3" fontId="12" fillId="0" borderId="31" xfId="0" applyNumberFormat="1" applyFont="1" applyBorder="1" applyAlignment="1">
      <alignment/>
    </xf>
    <xf numFmtId="3" fontId="2" fillId="0" borderId="0" xfId="0" applyNumberFormat="1" applyFont="1" applyFill="1" applyAlignment="1">
      <alignment/>
    </xf>
    <xf numFmtId="0" fontId="0" fillId="0" borderId="32" xfId="0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3" fontId="16" fillId="0" borderId="12" xfId="0" applyNumberFormat="1" applyFont="1" applyFill="1" applyBorder="1" applyAlignment="1">
      <alignment/>
    </xf>
    <xf numFmtId="0" fontId="16" fillId="0" borderId="4" xfId="0" applyFont="1" applyFill="1" applyBorder="1" applyAlignment="1">
      <alignment/>
    </xf>
    <xf numFmtId="0" fontId="16" fillId="0" borderId="5" xfId="0" applyFont="1" applyFill="1" applyBorder="1" applyAlignment="1">
      <alignment/>
    </xf>
    <xf numFmtId="3" fontId="16" fillId="0" borderId="5" xfId="0" applyNumberFormat="1" applyFont="1" applyFill="1" applyBorder="1" applyAlignment="1">
      <alignment/>
    </xf>
    <xf numFmtId="0" fontId="16" fillId="0" borderId="6" xfId="0" applyFont="1" applyFill="1" applyBorder="1" applyAlignment="1">
      <alignment/>
    </xf>
    <xf numFmtId="0" fontId="16" fillId="0" borderId="7" xfId="0" applyFont="1" applyFill="1" applyBorder="1" applyAlignment="1">
      <alignment/>
    </xf>
    <xf numFmtId="3" fontId="16" fillId="0" borderId="7" xfId="0" applyNumberFormat="1" applyFont="1" applyFill="1" applyBorder="1" applyAlignment="1">
      <alignment/>
    </xf>
    <xf numFmtId="0" fontId="11" fillId="0" borderId="8" xfId="0" applyFont="1" applyFill="1" applyBorder="1" applyAlignment="1">
      <alignment horizontal="center"/>
    </xf>
    <xf numFmtId="0" fontId="0" fillId="0" borderId="33" xfId="0" applyBorder="1" applyAlignment="1">
      <alignment/>
    </xf>
    <xf numFmtId="3" fontId="11" fillId="0" borderId="34" xfId="0" applyNumberFormat="1" applyFont="1" applyFill="1" applyBorder="1" applyAlignment="1">
      <alignment/>
    </xf>
    <xf numFmtId="3" fontId="11" fillId="0" borderId="23" xfId="0" applyNumberFormat="1" applyFont="1" applyBorder="1" applyAlignment="1">
      <alignment/>
    </xf>
    <xf numFmtId="3" fontId="11" fillId="0" borderId="31" xfId="0" applyNumberFormat="1" applyFont="1" applyFill="1" applyBorder="1" applyAlignment="1">
      <alignment/>
    </xf>
    <xf numFmtId="3" fontId="11" fillId="0" borderId="18" xfId="0" applyNumberFormat="1" applyFont="1" applyBorder="1" applyAlignment="1">
      <alignment/>
    </xf>
    <xf numFmtId="3" fontId="11" fillId="0" borderId="35" xfId="0" applyNumberFormat="1" applyFont="1" applyBorder="1" applyAlignment="1">
      <alignment/>
    </xf>
    <xf numFmtId="3" fontId="16" fillId="0" borderId="13" xfId="0" applyNumberFormat="1" applyFont="1" applyFill="1" applyBorder="1" applyAlignment="1">
      <alignment/>
    </xf>
    <xf numFmtId="3" fontId="16" fillId="0" borderId="34" xfId="0" applyNumberFormat="1" applyFont="1" applyFill="1" applyBorder="1" applyAlignment="1">
      <alignment/>
    </xf>
    <xf numFmtId="3" fontId="16" fillId="0" borderId="31" xfId="0" applyNumberFormat="1" applyFont="1" applyFill="1" applyBorder="1" applyAlignment="1">
      <alignment/>
    </xf>
    <xf numFmtId="3" fontId="11" fillId="0" borderId="36" xfId="0" applyNumberFormat="1" applyFont="1" applyBorder="1" applyAlignment="1">
      <alignment/>
    </xf>
    <xf numFmtId="3" fontId="11" fillId="0" borderId="34" xfId="0" applyNumberFormat="1" applyFont="1" applyBorder="1" applyAlignment="1">
      <alignment/>
    </xf>
    <xf numFmtId="3" fontId="11" fillId="0" borderId="37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3" fontId="12" fillId="0" borderId="36" xfId="0" applyNumberFormat="1" applyFont="1" applyBorder="1" applyAlignment="1">
      <alignment/>
    </xf>
    <xf numFmtId="3" fontId="12" fillId="0" borderId="34" xfId="0" applyNumberFormat="1" applyFont="1" applyBorder="1" applyAlignment="1">
      <alignment/>
    </xf>
    <xf numFmtId="3" fontId="12" fillId="0" borderId="37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2" borderId="38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71"/>
  <sheetViews>
    <sheetView tabSelected="1" workbookViewId="0" topLeftCell="A1">
      <selection activeCell="A2" sqref="A2"/>
    </sheetView>
  </sheetViews>
  <sheetFormatPr defaultColWidth="9.140625" defaultRowHeight="12.75"/>
  <cols>
    <col min="2" max="2" width="23.8515625" style="0" customWidth="1"/>
    <col min="3" max="3" width="8.140625" style="0" customWidth="1"/>
    <col min="4" max="4" width="8.8515625" style="0" customWidth="1"/>
    <col min="5" max="5" width="8.140625" style="0" customWidth="1"/>
    <col min="6" max="6" width="7.7109375" style="0" customWidth="1"/>
    <col min="7" max="7" width="7.57421875" style="0" customWidth="1"/>
    <col min="8" max="8" width="8.140625" style="0" customWidth="1"/>
    <col min="9" max="9" width="8.57421875" style="0" customWidth="1"/>
    <col min="10" max="10" width="7.00390625" style="0" customWidth="1"/>
    <col min="11" max="12" width="7.140625" style="0" customWidth="1"/>
    <col min="13" max="13" width="8.28125" style="0" customWidth="1"/>
    <col min="14" max="14" width="11.421875" style="0" customWidth="1"/>
    <col min="15" max="15" width="8.00390625" style="0" customWidth="1"/>
    <col min="16" max="16" width="7.421875" style="0" customWidth="1"/>
  </cols>
  <sheetData>
    <row r="1" spans="1:15" s="24" customFormat="1" ht="54" customHeight="1" thickBot="1">
      <c r="A1" s="160" t="s">
        <v>191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56"/>
    </row>
    <row r="2" spans="1:15" s="1" customFormat="1" ht="12" customHeight="1" thickBot="1">
      <c r="A2" s="52" t="s">
        <v>0</v>
      </c>
      <c r="B2" s="53" t="s">
        <v>3</v>
      </c>
      <c r="C2" s="157" t="s">
        <v>1</v>
      </c>
      <c r="D2" s="158"/>
      <c r="E2" s="158"/>
      <c r="F2" s="158"/>
      <c r="G2" s="158"/>
      <c r="H2" s="158"/>
      <c r="I2" s="158"/>
      <c r="J2" s="159"/>
      <c r="K2" s="159"/>
      <c r="L2" s="158"/>
      <c r="M2" s="158"/>
      <c r="N2" s="53" t="s">
        <v>2</v>
      </c>
      <c r="O2" s="8"/>
    </row>
    <row r="3" spans="1:15" s="1" customFormat="1" ht="12" customHeight="1">
      <c r="A3" s="54" t="s">
        <v>114</v>
      </c>
      <c r="B3" s="55" t="s">
        <v>4</v>
      </c>
      <c r="C3" s="53" t="s">
        <v>5</v>
      </c>
      <c r="D3" s="56" t="s">
        <v>119</v>
      </c>
      <c r="E3" s="53" t="s">
        <v>6</v>
      </c>
      <c r="F3" s="56" t="s">
        <v>7</v>
      </c>
      <c r="G3" s="53" t="s">
        <v>115</v>
      </c>
      <c r="H3" s="56" t="s">
        <v>118</v>
      </c>
      <c r="I3" s="52" t="s">
        <v>16</v>
      </c>
      <c r="J3" s="52" t="s">
        <v>116</v>
      </c>
      <c r="K3" s="57" t="s">
        <v>116</v>
      </c>
      <c r="L3" s="56" t="s">
        <v>120</v>
      </c>
      <c r="M3" s="53" t="s">
        <v>122</v>
      </c>
      <c r="N3" s="55" t="s">
        <v>14</v>
      </c>
      <c r="O3" s="8"/>
    </row>
    <row r="4" spans="1:16" s="1" customFormat="1" ht="12" customHeight="1" thickBot="1">
      <c r="A4" s="54"/>
      <c r="B4" s="55"/>
      <c r="C4" s="55" t="s">
        <v>9</v>
      </c>
      <c r="D4" s="56" t="s">
        <v>10</v>
      </c>
      <c r="E4" s="55" t="s">
        <v>8</v>
      </c>
      <c r="F4" s="56" t="s">
        <v>11</v>
      </c>
      <c r="G4" s="55" t="s">
        <v>12</v>
      </c>
      <c r="H4" s="56"/>
      <c r="I4" s="54" t="s">
        <v>17</v>
      </c>
      <c r="J4" s="54" t="s">
        <v>168</v>
      </c>
      <c r="K4" s="96" t="s">
        <v>117</v>
      </c>
      <c r="L4" s="56" t="s">
        <v>8</v>
      </c>
      <c r="M4" s="55" t="s">
        <v>121</v>
      </c>
      <c r="N4" s="55" t="s">
        <v>13</v>
      </c>
      <c r="O4" s="8"/>
      <c r="P4" s="4"/>
    </row>
    <row r="5" spans="1:15" s="2" customFormat="1" ht="11.25" customHeight="1">
      <c r="A5" s="58" t="s">
        <v>27</v>
      </c>
      <c r="B5" s="59" t="s">
        <v>53</v>
      </c>
      <c r="C5" s="60">
        <v>67125</v>
      </c>
      <c r="D5" s="60">
        <v>20860</v>
      </c>
      <c r="E5" s="60">
        <v>13468</v>
      </c>
      <c r="F5" s="60"/>
      <c r="G5" s="60"/>
      <c r="H5" s="60"/>
      <c r="I5" s="60">
        <f aca="true" t="shared" si="0" ref="I5:I39">SUM(C5:H5)</f>
        <v>101453</v>
      </c>
      <c r="J5" s="60"/>
      <c r="K5" s="60"/>
      <c r="L5" s="60">
        <v>0</v>
      </c>
      <c r="M5" s="60">
        <f>K5+L5</f>
        <v>0</v>
      </c>
      <c r="N5" s="61">
        <f aca="true" t="shared" si="1" ref="N5:N14">I5+M5</f>
        <v>101453</v>
      </c>
      <c r="O5" s="7"/>
    </row>
    <row r="6" spans="1:15" s="2" customFormat="1" ht="11.25" customHeight="1">
      <c r="A6" s="62"/>
      <c r="B6" s="63" t="s">
        <v>139</v>
      </c>
      <c r="C6" s="64">
        <v>67777</v>
      </c>
      <c r="D6" s="64">
        <v>21697</v>
      </c>
      <c r="E6" s="64">
        <v>12991</v>
      </c>
      <c r="F6" s="64"/>
      <c r="G6" s="64">
        <v>0</v>
      </c>
      <c r="H6" s="64"/>
      <c r="I6" s="64">
        <f t="shared" si="0"/>
        <v>102465</v>
      </c>
      <c r="J6" s="64"/>
      <c r="K6" s="64"/>
      <c r="L6" s="64">
        <v>0</v>
      </c>
      <c r="M6" s="64">
        <f>K6+L6</f>
        <v>0</v>
      </c>
      <c r="N6" s="85">
        <f t="shared" si="1"/>
        <v>102465</v>
      </c>
      <c r="O6" s="7"/>
    </row>
    <row r="7" spans="1:15" s="2" customFormat="1" ht="11.25" customHeight="1" thickBot="1">
      <c r="A7" s="88"/>
      <c r="B7" s="89" t="s">
        <v>126</v>
      </c>
      <c r="C7" s="90">
        <v>67750</v>
      </c>
      <c r="D7" s="90">
        <v>21638</v>
      </c>
      <c r="E7" s="90">
        <v>12891</v>
      </c>
      <c r="F7" s="90"/>
      <c r="G7" s="90">
        <v>0</v>
      </c>
      <c r="H7" s="90">
        <v>0</v>
      </c>
      <c r="I7" s="90">
        <f t="shared" si="0"/>
        <v>102279</v>
      </c>
      <c r="J7" s="90"/>
      <c r="K7" s="90"/>
      <c r="L7" s="90">
        <v>0</v>
      </c>
      <c r="M7" s="90">
        <v>0</v>
      </c>
      <c r="N7" s="91">
        <f t="shared" si="1"/>
        <v>102279</v>
      </c>
      <c r="O7" s="7"/>
    </row>
    <row r="8" spans="1:15" s="2" customFormat="1" ht="11.25" customHeight="1">
      <c r="A8" s="82" t="s">
        <v>123</v>
      </c>
      <c r="B8" s="83" t="s">
        <v>189</v>
      </c>
      <c r="C8" s="84"/>
      <c r="D8" s="84"/>
      <c r="E8" s="84">
        <v>0</v>
      </c>
      <c r="F8" s="84"/>
      <c r="G8" s="84"/>
      <c r="H8" s="84"/>
      <c r="I8" s="84">
        <f t="shared" si="0"/>
        <v>0</v>
      </c>
      <c r="J8" s="84"/>
      <c r="K8" s="84"/>
      <c r="L8" s="84"/>
      <c r="M8" s="84">
        <f aca="true" t="shared" si="2" ref="M8:M21">K8+L8</f>
        <v>0</v>
      </c>
      <c r="N8" s="85">
        <f t="shared" si="1"/>
        <v>0</v>
      </c>
      <c r="O8" s="7"/>
    </row>
    <row r="9" spans="1:15" s="2" customFormat="1" ht="11.25" customHeight="1">
      <c r="A9" s="92"/>
      <c r="B9" s="93" t="s">
        <v>190</v>
      </c>
      <c r="C9" s="86">
        <v>193</v>
      </c>
      <c r="D9" s="86">
        <v>37</v>
      </c>
      <c r="E9" s="86"/>
      <c r="F9" s="86"/>
      <c r="G9" s="86"/>
      <c r="H9" s="86"/>
      <c r="I9" s="84">
        <f t="shared" si="0"/>
        <v>230</v>
      </c>
      <c r="J9" s="86"/>
      <c r="K9" s="86"/>
      <c r="L9" s="86"/>
      <c r="M9" s="86"/>
      <c r="N9" s="85">
        <f t="shared" si="1"/>
        <v>230</v>
      </c>
      <c r="O9" s="7"/>
    </row>
    <row r="10" spans="1:15" s="2" customFormat="1" ht="11.25" customHeight="1" thickBot="1">
      <c r="A10" s="66"/>
      <c r="B10" s="67" t="s">
        <v>126</v>
      </c>
      <c r="C10" s="68">
        <v>192</v>
      </c>
      <c r="D10" s="68">
        <v>38</v>
      </c>
      <c r="E10" s="68">
        <v>0</v>
      </c>
      <c r="F10" s="68"/>
      <c r="G10" s="68"/>
      <c r="H10" s="68"/>
      <c r="I10" s="68">
        <f t="shared" si="0"/>
        <v>230</v>
      </c>
      <c r="J10" s="68"/>
      <c r="K10" s="68"/>
      <c r="L10" s="68"/>
      <c r="M10" s="68">
        <f t="shared" si="2"/>
        <v>0</v>
      </c>
      <c r="N10" s="91">
        <f t="shared" si="1"/>
        <v>230</v>
      </c>
      <c r="O10" s="7"/>
    </row>
    <row r="11" spans="1:15" ht="11.25" customHeight="1">
      <c r="A11" s="58" t="s">
        <v>28</v>
      </c>
      <c r="B11" s="59" t="s">
        <v>18</v>
      </c>
      <c r="C11" s="60"/>
      <c r="D11" s="60"/>
      <c r="E11" s="60">
        <v>6870</v>
      </c>
      <c r="F11" s="60"/>
      <c r="G11" s="60"/>
      <c r="H11" s="117"/>
      <c r="I11" s="60">
        <f t="shared" si="0"/>
        <v>6870</v>
      </c>
      <c r="J11" s="60"/>
      <c r="K11" s="60"/>
      <c r="L11" s="60"/>
      <c r="M11" s="60">
        <f t="shared" si="2"/>
        <v>0</v>
      </c>
      <c r="N11" s="87">
        <f t="shared" si="1"/>
        <v>6870</v>
      </c>
      <c r="O11" s="6"/>
    </row>
    <row r="12" spans="1:15" ht="11.25" customHeight="1">
      <c r="A12" s="62"/>
      <c r="B12" s="63" t="s">
        <v>140</v>
      </c>
      <c r="C12" s="64"/>
      <c r="D12" s="64"/>
      <c r="E12" s="64">
        <v>6870</v>
      </c>
      <c r="F12" s="64"/>
      <c r="G12" s="64"/>
      <c r="H12" s="118"/>
      <c r="I12" s="64">
        <f t="shared" si="0"/>
        <v>6870</v>
      </c>
      <c r="J12" s="64"/>
      <c r="K12" s="64"/>
      <c r="L12" s="64"/>
      <c r="M12" s="64">
        <f t="shared" si="2"/>
        <v>0</v>
      </c>
      <c r="N12" s="69">
        <f t="shared" si="1"/>
        <v>6870</v>
      </c>
      <c r="O12" s="6"/>
    </row>
    <row r="13" spans="1:15" ht="11.25" customHeight="1" thickBot="1">
      <c r="A13" s="88"/>
      <c r="B13" s="89" t="s">
        <v>126</v>
      </c>
      <c r="C13" s="90"/>
      <c r="D13" s="90"/>
      <c r="E13" s="90">
        <v>6920</v>
      </c>
      <c r="F13" s="90"/>
      <c r="G13" s="90"/>
      <c r="H13" s="119"/>
      <c r="I13" s="90">
        <f t="shared" si="0"/>
        <v>6920</v>
      </c>
      <c r="J13" s="90"/>
      <c r="K13" s="90"/>
      <c r="L13" s="90"/>
      <c r="M13" s="90">
        <f t="shared" si="2"/>
        <v>0</v>
      </c>
      <c r="N13" s="91">
        <f t="shared" si="1"/>
        <v>6920</v>
      </c>
      <c r="O13" s="6"/>
    </row>
    <row r="14" spans="1:15" ht="11.25" customHeight="1">
      <c r="A14" s="82" t="s">
        <v>29</v>
      </c>
      <c r="B14" s="83" t="s">
        <v>15</v>
      </c>
      <c r="C14" s="84"/>
      <c r="D14" s="84"/>
      <c r="E14" s="84">
        <v>753</v>
      </c>
      <c r="F14" s="84"/>
      <c r="G14" s="84"/>
      <c r="H14" s="120"/>
      <c r="I14" s="84">
        <f t="shared" si="0"/>
        <v>753</v>
      </c>
      <c r="J14" s="84"/>
      <c r="K14" s="84"/>
      <c r="L14" s="84"/>
      <c r="M14" s="84">
        <f t="shared" si="2"/>
        <v>0</v>
      </c>
      <c r="N14" s="85">
        <f t="shared" si="1"/>
        <v>753</v>
      </c>
      <c r="O14" s="6"/>
    </row>
    <row r="15" spans="1:15" ht="11.25" customHeight="1">
      <c r="A15" s="92"/>
      <c r="B15" s="93" t="s">
        <v>151</v>
      </c>
      <c r="C15" s="86"/>
      <c r="D15" s="86"/>
      <c r="E15" s="86">
        <v>576</v>
      </c>
      <c r="F15" s="86"/>
      <c r="G15" s="86"/>
      <c r="H15" s="121"/>
      <c r="I15" s="84">
        <f t="shared" si="0"/>
        <v>576</v>
      </c>
      <c r="J15" s="86"/>
      <c r="K15" s="86"/>
      <c r="L15" s="86"/>
      <c r="M15" s="84">
        <f t="shared" si="2"/>
        <v>0</v>
      </c>
      <c r="N15" s="85">
        <f aca="true" t="shared" si="3" ref="N15:N39">I15+M15</f>
        <v>576</v>
      </c>
      <c r="O15" s="6"/>
    </row>
    <row r="16" spans="1:15" ht="11.25" customHeight="1" thickBot="1">
      <c r="A16" s="66"/>
      <c r="B16" s="67" t="s">
        <v>126</v>
      </c>
      <c r="C16" s="68"/>
      <c r="D16" s="68"/>
      <c r="E16" s="68">
        <v>532</v>
      </c>
      <c r="F16" s="68"/>
      <c r="G16" s="68"/>
      <c r="H16" s="122"/>
      <c r="I16" s="68">
        <f t="shared" si="0"/>
        <v>532</v>
      </c>
      <c r="J16" s="68"/>
      <c r="K16" s="68"/>
      <c r="L16" s="68"/>
      <c r="M16" s="68">
        <f t="shared" si="2"/>
        <v>0</v>
      </c>
      <c r="N16" s="91">
        <f t="shared" si="3"/>
        <v>532</v>
      </c>
      <c r="O16" s="6"/>
    </row>
    <row r="17" spans="1:15" ht="11.25" customHeight="1">
      <c r="A17" s="58" t="s">
        <v>30</v>
      </c>
      <c r="B17" s="59" t="s">
        <v>19</v>
      </c>
      <c r="C17" s="60"/>
      <c r="D17" s="60"/>
      <c r="E17" s="60">
        <v>9882</v>
      </c>
      <c r="F17" s="60"/>
      <c r="G17" s="60"/>
      <c r="H17" s="60"/>
      <c r="I17" s="60">
        <f t="shared" si="0"/>
        <v>9882</v>
      </c>
      <c r="J17" s="60"/>
      <c r="K17" s="60"/>
      <c r="L17" s="60"/>
      <c r="M17" s="123">
        <f t="shared" si="2"/>
        <v>0</v>
      </c>
      <c r="N17" s="85">
        <f t="shared" si="3"/>
        <v>9882</v>
      </c>
      <c r="O17" s="6"/>
    </row>
    <row r="18" spans="1:15" ht="11.25" customHeight="1">
      <c r="A18" s="92"/>
      <c r="B18" s="93" t="s">
        <v>152</v>
      </c>
      <c r="C18" s="86"/>
      <c r="D18" s="86"/>
      <c r="E18" s="86">
        <v>8581</v>
      </c>
      <c r="F18" s="86"/>
      <c r="G18" s="86">
        <v>121</v>
      </c>
      <c r="H18" s="86"/>
      <c r="I18" s="86">
        <f t="shared" si="0"/>
        <v>8702</v>
      </c>
      <c r="J18" s="86"/>
      <c r="K18" s="86"/>
      <c r="L18" s="86"/>
      <c r="M18" s="64">
        <f t="shared" si="2"/>
        <v>0</v>
      </c>
      <c r="N18" s="85">
        <f t="shared" si="3"/>
        <v>8702</v>
      </c>
      <c r="O18" s="6"/>
    </row>
    <row r="19" spans="1:15" ht="11.25" customHeight="1" thickBot="1">
      <c r="A19" s="66"/>
      <c r="B19" s="67" t="s">
        <v>126</v>
      </c>
      <c r="C19" s="68"/>
      <c r="D19" s="68"/>
      <c r="E19" s="68">
        <v>8188</v>
      </c>
      <c r="F19" s="68"/>
      <c r="G19" s="68">
        <v>120</v>
      </c>
      <c r="H19" s="68"/>
      <c r="I19" s="68">
        <f t="shared" si="0"/>
        <v>8308</v>
      </c>
      <c r="J19" s="68"/>
      <c r="K19" s="68"/>
      <c r="L19" s="68"/>
      <c r="M19" s="68">
        <f t="shared" si="2"/>
        <v>0</v>
      </c>
      <c r="N19" s="91">
        <f t="shared" si="3"/>
        <v>8308</v>
      </c>
      <c r="O19" s="6"/>
    </row>
    <row r="20" spans="1:15" ht="11.25" customHeight="1">
      <c r="A20" s="58" t="s">
        <v>154</v>
      </c>
      <c r="B20" s="59" t="s">
        <v>155</v>
      </c>
      <c r="C20" s="60"/>
      <c r="D20" s="60"/>
      <c r="E20" s="60"/>
      <c r="F20" s="60"/>
      <c r="G20" s="60"/>
      <c r="H20" s="60"/>
      <c r="I20" s="60">
        <f t="shared" si="0"/>
        <v>0</v>
      </c>
      <c r="J20" s="60"/>
      <c r="K20" s="60"/>
      <c r="L20" s="60">
        <v>1494</v>
      </c>
      <c r="M20" s="60">
        <f t="shared" si="2"/>
        <v>1494</v>
      </c>
      <c r="N20" s="85">
        <f t="shared" si="3"/>
        <v>1494</v>
      </c>
      <c r="O20" s="6"/>
    </row>
    <row r="21" spans="1:15" ht="11.25" customHeight="1" thickBot="1">
      <c r="A21" s="88"/>
      <c r="B21" s="89" t="s">
        <v>126</v>
      </c>
      <c r="C21" s="90"/>
      <c r="D21" s="90"/>
      <c r="E21" s="90"/>
      <c r="F21" s="90"/>
      <c r="G21" s="90"/>
      <c r="H21" s="90"/>
      <c r="I21" s="90">
        <f t="shared" si="0"/>
        <v>0</v>
      </c>
      <c r="J21" s="90"/>
      <c r="K21" s="90"/>
      <c r="L21" s="90">
        <v>1493</v>
      </c>
      <c r="M21" s="90">
        <f t="shared" si="2"/>
        <v>1493</v>
      </c>
      <c r="N21" s="91">
        <f t="shared" si="3"/>
        <v>1493</v>
      </c>
      <c r="O21" s="6"/>
    </row>
    <row r="22" spans="1:15" ht="11.25" customHeight="1">
      <c r="A22" s="82" t="s">
        <v>31</v>
      </c>
      <c r="B22" s="83" t="s">
        <v>20</v>
      </c>
      <c r="C22" s="84">
        <v>10525</v>
      </c>
      <c r="D22" s="84">
        <v>3972</v>
      </c>
      <c r="E22" s="84">
        <v>3388</v>
      </c>
      <c r="F22" s="84"/>
      <c r="G22" s="84"/>
      <c r="H22" s="84">
        <v>6960</v>
      </c>
      <c r="I22" s="84">
        <f t="shared" si="0"/>
        <v>24845</v>
      </c>
      <c r="J22" s="84"/>
      <c r="K22" s="84"/>
      <c r="L22" s="84">
        <v>1500</v>
      </c>
      <c r="M22" s="84">
        <f>K22+L22</f>
        <v>1500</v>
      </c>
      <c r="N22" s="85">
        <f t="shared" si="3"/>
        <v>26345</v>
      </c>
      <c r="O22" s="6"/>
    </row>
    <row r="23" spans="1:15" ht="11.25" customHeight="1">
      <c r="A23" s="62"/>
      <c r="B23" s="63" t="s">
        <v>130</v>
      </c>
      <c r="C23" s="64">
        <v>10559</v>
      </c>
      <c r="D23" s="64">
        <v>3995</v>
      </c>
      <c r="E23" s="64">
        <v>2848</v>
      </c>
      <c r="F23" s="64"/>
      <c r="G23" s="64"/>
      <c r="H23" s="64">
        <v>6960</v>
      </c>
      <c r="I23" s="64">
        <f t="shared" si="0"/>
        <v>24362</v>
      </c>
      <c r="J23" s="64"/>
      <c r="K23" s="64">
        <v>0</v>
      </c>
      <c r="L23" s="64">
        <v>1588</v>
      </c>
      <c r="M23" s="64">
        <f>K23+L23</f>
        <v>1588</v>
      </c>
      <c r="N23" s="85">
        <f t="shared" si="3"/>
        <v>25950</v>
      </c>
      <c r="O23" s="6"/>
    </row>
    <row r="24" spans="1:15" ht="11.25" customHeight="1" thickBot="1">
      <c r="A24" s="88"/>
      <c r="B24" s="89" t="s">
        <v>126</v>
      </c>
      <c r="C24" s="90">
        <v>10558</v>
      </c>
      <c r="D24" s="90">
        <v>3984</v>
      </c>
      <c r="E24" s="90">
        <v>2378</v>
      </c>
      <c r="F24" s="90"/>
      <c r="G24" s="90"/>
      <c r="H24" s="90"/>
      <c r="I24" s="90">
        <f t="shared" si="0"/>
        <v>16920</v>
      </c>
      <c r="J24" s="90"/>
      <c r="K24" s="90"/>
      <c r="L24" s="90">
        <v>1789</v>
      </c>
      <c r="M24" s="90">
        <f>SUM(K24:L24)</f>
        <v>1789</v>
      </c>
      <c r="N24" s="91">
        <f t="shared" si="3"/>
        <v>18709</v>
      </c>
      <c r="O24" s="6"/>
    </row>
    <row r="25" spans="1:15" ht="11.25" customHeight="1">
      <c r="A25" s="82" t="s">
        <v>32</v>
      </c>
      <c r="B25" s="83" t="s">
        <v>21</v>
      </c>
      <c r="C25" s="84"/>
      <c r="D25" s="84"/>
      <c r="E25" s="84">
        <v>467</v>
      </c>
      <c r="F25" s="84"/>
      <c r="G25" s="84"/>
      <c r="H25" s="84"/>
      <c r="I25" s="84">
        <f t="shared" si="0"/>
        <v>467</v>
      </c>
      <c r="J25" s="84"/>
      <c r="K25" s="84"/>
      <c r="L25" s="84"/>
      <c r="M25" s="84">
        <f>K25+L25</f>
        <v>0</v>
      </c>
      <c r="N25" s="85">
        <f t="shared" si="3"/>
        <v>467</v>
      </c>
      <c r="O25" s="6"/>
    </row>
    <row r="26" spans="1:15" ht="11.25" customHeight="1">
      <c r="A26" s="92"/>
      <c r="B26" s="93" t="s">
        <v>153</v>
      </c>
      <c r="C26" s="86"/>
      <c r="D26" s="86"/>
      <c r="E26" s="86">
        <v>467</v>
      </c>
      <c r="F26" s="86"/>
      <c r="G26" s="86"/>
      <c r="H26" s="86"/>
      <c r="I26" s="84">
        <f t="shared" si="0"/>
        <v>467</v>
      </c>
      <c r="J26" s="86"/>
      <c r="K26" s="86"/>
      <c r="L26" s="86"/>
      <c r="M26" s="84">
        <f>K26+L26</f>
        <v>0</v>
      </c>
      <c r="N26" s="85">
        <f t="shared" si="3"/>
        <v>467</v>
      </c>
      <c r="O26" s="6"/>
    </row>
    <row r="27" spans="1:15" ht="11.25" customHeight="1" thickBot="1">
      <c r="A27" s="88"/>
      <c r="B27" s="89" t="s">
        <v>126</v>
      </c>
      <c r="C27" s="90"/>
      <c r="D27" s="90"/>
      <c r="E27" s="90">
        <v>575</v>
      </c>
      <c r="F27" s="90"/>
      <c r="G27" s="90"/>
      <c r="H27" s="90"/>
      <c r="I27" s="90">
        <f t="shared" si="0"/>
        <v>575</v>
      </c>
      <c r="J27" s="90"/>
      <c r="K27" s="90"/>
      <c r="L27" s="90"/>
      <c r="M27" s="90">
        <f>K27+L27</f>
        <v>0</v>
      </c>
      <c r="N27" s="91">
        <f t="shared" si="3"/>
        <v>575</v>
      </c>
      <c r="O27" s="6"/>
    </row>
    <row r="28" spans="1:15" ht="11.25" customHeight="1">
      <c r="A28" s="82" t="s">
        <v>33</v>
      </c>
      <c r="B28" s="83" t="s">
        <v>22</v>
      </c>
      <c r="C28" s="84">
        <v>336</v>
      </c>
      <c r="D28" s="84">
        <v>97</v>
      </c>
      <c r="E28" s="84">
        <v>278</v>
      </c>
      <c r="F28" s="84"/>
      <c r="G28" s="84"/>
      <c r="H28" s="84"/>
      <c r="I28" s="84">
        <f t="shared" si="0"/>
        <v>711</v>
      </c>
      <c r="J28" s="84"/>
      <c r="K28" s="84"/>
      <c r="L28" s="84">
        <v>0</v>
      </c>
      <c r="M28" s="84">
        <f>K28+L28</f>
        <v>0</v>
      </c>
      <c r="N28" s="85">
        <f t="shared" si="3"/>
        <v>711</v>
      </c>
      <c r="O28" s="6"/>
    </row>
    <row r="29" spans="1:15" ht="11.25" customHeight="1">
      <c r="A29" s="62"/>
      <c r="B29" s="63" t="s">
        <v>131</v>
      </c>
      <c r="C29" s="64">
        <v>336</v>
      </c>
      <c r="D29" s="64">
        <v>97</v>
      </c>
      <c r="E29" s="64">
        <v>278</v>
      </c>
      <c r="F29" s="64"/>
      <c r="G29" s="64"/>
      <c r="H29" s="64"/>
      <c r="I29" s="64">
        <f t="shared" si="0"/>
        <v>711</v>
      </c>
      <c r="J29" s="64"/>
      <c r="K29" s="64"/>
      <c r="L29" s="64"/>
      <c r="M29" s="84">
        <f>SUM(K29:L29)</f>
        <v>0</v>
      </c>
      <c r="N29" s="85">
        <f t="shared" si="3"/>
        <v>711</v>
      </c>
      <c r="O29" s="6"/>
    </row>
    <row r="30" spans="1:15" ht="11.25" customHeight="1" thickBot="1">
      <c r="A30" s="66"/>
      <c r="B30" s="67" t="s">
        <v>126</v>
      </c>
      <c r="C30" s="68">
        <v>336</v>
      </c>
      <c r="D30" s="68">
        <v>88</v>
      </c>
      <c r="E30" s="68">
        <v>137</v>
      </c>
      <c r="F30" s="68"/>
      <c r="G30" s="68"/>
      <c r="H30" s="68"/>
      <c r="I30" s="68">
        <f t="shared" si="0"/>
        <v>561</v>
      </c>
      <c r="J30" s="68"/>
      <c r="K30" s="68"/>
      <c r="L30" s="68"/>
      <c r="M30" s="90">
        <f>SUM(K30:L30)</f>
        <v>0</v>
      </c>
      <c r="N30" s="91">
        <f t="shared" si="3"/>
        <v>561</v>
      </c>
      <c r="O30" s="6"/>
    </row>
    <row r="31" spans="1:15" ht="11.25" customHeight="1">
      <c r="A31" s="58" t="s">
        <v>34</v>
      </c>
      <c r="B31" s="59" t="s">
        <v>23</v>
      </c>
      <c r="C31" s="60"/>
      <c r="D31" s="60"/>
      <c r="E31" s="60">
        <v>8050</v>
      </c>
      <c r="F31" s="60"/>
      <c r="G31" s="60"/>
      <c r="H31" s="60"/>
      <c r="I31" s="60">
        <f t="shared" si="0"/>
        <v>8050</v>
      </c>
      <c r="J31" s="60">
        <v>12000</v>
      </c>
      <c r="K31" s="60"/>
      <c r="L31" s="60">
        <v>0</v>
      </c>
      <c r="M31" s="86">
        <f>SUM(J31:L31)</f>
        <v>12000</v>
      </c>
      <c r="N31" s="85">
        <f t="shared" si="3"/>
        <v>20050</v>
      </c>
      <c r="O31" s="6"/>
    </row>
    <row r="32" spans="1:15" ht="11.25" customHeight="1">
      <c r="A32" s="62"/>
      <c r="B32" s="63" t="s">
        <v>129</v>
      </c>
      <c r="C32" s="64"/>
      <c r="D32" s="64"/>
      <c r="E32" s="64">
        <v>8483</v>
      </c>
      <c r="F32" s="64"/>
      <c r="G32" s="64"/>
      <c r="H32" s="64"/>
      <c r="I32" s="64">
        <f t="shared" si="0"/>
        <v>8483</v>
      </c>
      <c r="J32" s="64">
        <v>12000</v>
      </c>
      <c r="K32" s="64">
        <v>0</v>
      </c>
      <c r="L32" s="64">
        <v>113</v>
      </c>
      <c r="M32" s="64">
        <f>J32+L32</f>
        <v>12113</v>
      </c>
      <c r="N32" s="85">
        <f>I32+M32</f>
        <v>20596</v>
      </c>
      <c r="O32" s="6"/>
    </row>
    <row r="33" spans="1:15" ht="11.25" customHeight="1" thickBot="1">
      <c r="A33" s="66"/>
      <c r="B33" s="67" t="s">
        <v>126</v>
      </c>
      <c r="C33" s="68"/>
      <c r="D33" s="68"/>
      <c r="E33" s="68">
        <v>8475</v>
      </c>
      <c r="F33" s="68"/>
      <c r="G33" s="68"/>
      <c r="H33" s="68"/>
      <c r="I33" s="68">
        <f t="shared" si="0"/>
        <v>8475</v>
      </c>
      <c r="J33" s="68">
        <v>12000</v>
      </c>
      <c r="K33" s="68"/>
      <c r="L33" s="68">
        <v>113</v>
      </c>
      <c r="M33" s="64">
        <f>J33+L33</f>
        <v>12113</v>
      </c>
      <c r="N33" s="91">
        <f t="shared" si="3"/>
        <v>20588</v>
      </c>
      <c r="O33" s="6"/>
    </row>
    <row r="34" spans="1:15" ht="11.25" customHeight="1">
      <c r="A34" s="58" t="s">
        <v>35</v>
      </c>
      <c r="B34" s="59" t="s">
        <v>24</v>
      </c>
      <c r="C34" s="60">
        <v>15</v>
      </c>
      <c r="D34" s="60">
        <v>4</v>
      </c>
      <c r="E34" s="60">
        <v>124</v>
      </c>
      <c r="F34" s="60"/>
      <c r="G34" s="60"/>
      <c r="H34" s="60"/>
      <c r="I34" s="60">
        <f t="shared" si="0"/>
        <v>143</v>
      </c>
      <c r="J34" s="60"/>
      <c r="K34" s="60"/>
      <c r="L34" s="60"/>
      <c r="M34" s="60">
        <f aca="true" t="shared" si="4" ref="M34:M39">K34+L34</f>
        <v>0</v>
      </c>
      <c r="N34" s="85">
        <f t="shared" si="3"/>
        <v>143</v>
      </c>
      <c r="O34" s="6"/>
    </row>
    <row r="35" spans="1:15" ht="11.25" customHeight="1">
      <c r="A35" s="62"/>
      <c r="B35" s="63" t="s">
        <v>141</v>
      </c>
      <c r="C35" s="64">
        <v>15</v>
      </c>
      <c r="D35" s="64">
        <v>4</v>
      </c>
      <c r="E35" s="64">
        <v>34</v>
      </c>
      <c r="F35" s="64"/>
      <c r="G35" s="64"/>
      <c r="H35" s="64"/>
      <c r="I35" s="64">
        <f t="shared" si="0"/>
        <v>53</v>
      </c>
      <c r="J35" s="64"/>
      <c r="K35" s="64"/>
      <c r="L35" s="64"/>
      <c r="M35" s="64">
        <f t="shared" si="4"/>
        <v>0</v>
      </c>
      <c r="N35" s="85">
        <f t="shared" si="3"/>
        <v>53</v>
      </c>
      <c r="O35" s="6"/>
    </row>
    <row r="36" spans="1:15" ht="11.25" customHeight="1" thickBot="1">
      <c r="A36" s="88"/>
      <c r="B36" s="89" t="s">
        <v>126</v>
      </c>
      <c r="C36" s="90"/>
      <c r="D36" s="90"/>
      <c r="E36" s="90">
        <v>42</v>
      </c>
      <c r="F36" s="90"/>
      <c r="G36" s="90"/>
      <c r="H36" s="90"/>
      <c r="I36" s="90">
        <f t="shared" si="0"/>
        <v>42</v>
      </c>
      <c r="J36" s="90"/>
      <c r="K36" s="90"/>
      <c r="L36" s="90"/>
      <c r="M36" s="90">
        <f t="shared" si="4"/>
        <v>0</v>
      </c>
      <c r="N36" s="91">
        <f t="shared" si="3"/>
        <v>42</v>
      </c>
      <c r="O36" s="6"/>
    </row>
    <row r="37" spans="1:15" ht="11.25" customHeight="1">
      <c r="A37" s="82" t="s">
        <v>36</v>
      </c>
      <c r="B37" s="83" t="s">
        <v>61</v>
      </c>
      <c r="C37" s="84"/>
      <c r="D37" s="84"/>
      <c r="E37" s="84">
        <v>1547</v>
      </c>
      <c r="F37" s="84"/>
      <c r="G37" s="84"/>
      <c r="H37" s="84"/>
      <c r="I37" s="84">
        <f t="shared" si="0"/>
        <v>1547</v>
      </c>
      <c r="J37" s="84"/>
      <c r="K37" s="84"/>
      <c r="L37" s="84"/>
      <c r="M37" s="84">
        <f t="shared" si="4"/>
        <v>0</v>
      </c>
      <c r="N37" s="85">
        <f t="shared" si="3"/>
        <v>1547</v>
      </c>
      <c r="O37" s="6"/>
    </row>
    <row r="38" spans="1:15" ht="11.25" customHeight="1">
      <c r="A38" s="92"/>
      <c r="B38" s="93" t="s">
        <v>142</v>
      </c>
      <c r="C38" s="86"/>
      <c r="D38" s="86"/>
      <c r="E38" s="86">
        <v>580</v>
      </c>
      <c r="F38" s="86"/>
      <c r="G38" s="86"/>
      <c r="H38" s="86"/>
      <c r="I38" s="84">
        <f t="shared" si="0"/>
        <v>580</v>
      </c>
      <c r="J38" s="86"/>
      <c r="K38" s="86"/>
      <c r="L38" s="86"/>
      <c r="M38" s="84">
        <f t="shared" si="4"/>
        <v>0</v>
      </c>
      <c r="N38" s="85">
        <f t="shared" si="3"/>
        <v>580</v>
      </c>
      <c r="O38" s="6"/>
    </row>
    <row r="39" spans="1:15" ht="11.25" customHeight="1" thickBot="1">
      <c r="A39" s="88"/>
      <c r="B39" s="89" t="s">
        <v>126</v>
      </c>
      <c r="C39" s="90"/>
      <c r="D39" s="90"/>
      <c r="E39" s="90">
        <v>578</v>
      </c>
      <c r="F39" s="90"/>
      <c r="G39" s="90"/>
      <c r="H39" s="90"/>
      <c r="I39" s="90">
        <f t="shared" si="0"/>
        <v>578</v>
      </c>
      <c r="J39" s="90"/>
      <c r="K39" s="90"/>
      <c r="L39" s="90"/>
      <c r="M39" s="90">
        <f t="shared" si="4"/>
        <v>0</v>
      </c>
      <c r="N39" s="85">
        <f t="shared" si="3"/>
        <v>578</v>
      </c>
      <c r="O39" s="6"/>
    </row>
    <row r="40" spans="1:15" s="113" customFormat="1" ht="11.25" customHeight="1">
      <c r="A40" s="115" t="s">
        <v>37</v>
      </c>
      <c r="B40" s="106" t="s">
        <v>25</v>
      </c>
      <c r="C40" s="107">
        <f>C11+C14+C17+C22+C25+C28+C31+C34+C37</f>
        <v>10876</v>
      </c>
      <c r="D40" s="107">
        <f aca="true" t="shared" si="5" ref="D40:N40">D11+D14+D17+D22+D25+D28+D31+D34+D37</f>
        <v>4073</v>
      </c>
      <c r="E40" s="107">
        <f t="shared" si="5"/>
        <v>31359</v>
      </c>
      <c r="F40" s="107">
        <f t="shared" si="5"/>
        <v>0</v>
      </c>
      <c r="G40" s="107">
        <f t="shared" si="5"/>
        <v>0</v>
      </c>
      <c r="H40" s="107">
        <f t="shared" si="5"/>
        <v>6960</v>
      </c>
      <c r="I40" s="107">
        <f t="shared" si="5"/>
        <v>53268</v>
      </c>
      <c r="J40" s="107">
        <f t="shared" si="5"/>
        <v>12000</v>
      </c>
      <c r="K40" s="107">
        <f t="shared" si="5"/>
        <v>0</v>
      </c>
      <c r="L40" s="107">
        <f t="shared" si="5"/>
        <v>1500</v>
      </c>
      <c r="M40" s="107">
        <f t="shared" si="5"/>
        <v>13500</v>
      </c>
      <c r="N40" s="73">
        <f t="shared" si="5"/>
        <v>66768</v>
      </c>
      <c r="O40" s="116"/>
    </row>
    <row r="41" spans="1:15" s="113" customFormat="1" ht="11.25" customHeight="1">
      <c r="A41" s="101"/>
      <c r="B41" s="75" t="s">
        <v>131</v>
      </c>
      <c r="C41" s="76">
        <f>C12+C15+C18+C23+C26+C29+C32+C35+C38+C20</f>
        <v>10910</v>
      </c>
      <c r="D41" s="76">
        <f aca="true" t="shared" si="6" ref="D41:N41">D12+D15+D18+D23+D26+D29+D32+D35+D38+D20</f>
        <v>4096</v>
      </c>
      <c r="E41" s="76">
        <f t="shared" si="6"/>
        <v>28717</v>
      </c>
      <c r="F41" s="76">
        <f t="shared" si="6"/>
        <v>0</v>
      </c>
      <c r="G41" s="76">
        <f t="shared" si="6"/>
        <v>121</v>
      </c>
      <c r="H41" s="76">
        <f t="shared" si="6"/>
        <v>6960</v>
      </c>
      <c r="I41" s="76">
        <f t="shared" si="6"/>
        <v>50804</v>
      </c>
      <c r="J41" s="76">
        <f t="shared" si="6"/>
        <v>12000</v>
      </c>
      <c r="K41" s="76">
        <f t="shared" si="6"/>
        <v>0</v>
      </c>
      <c r="L41" s="76">
        <f t="shared" si="6"/>
        <v>3195</v>
      </c>
      <c r="M41" s="141">
        <f t="shared" si="6"/>
        <v>15195</v>
      </c>
      <c r="N41" s="77">
        <f t="shared" si="6"/>
        <v>65999</v>
      </c>
      <c r="O41" s="34"/>
    </row>
    <row r="42" spans="1:15" s="113" customFormat="1" ht="11.25" customHeight="1" thickBot="1">
      <c r="A42" s="78"/>
      <c r="B42" s="79" t="s">
        <v>126</v>
      </c>
      <c r="C42" s="80">
        <f>C13+C16+C19+C24+C27+C30+C33+C36+C39+C21</f>
        <v>10894</v>
      </c>
      <c r="D42" s="80">
        <f aca="true" t="shared" si="7" ref="D42:I42">D13+D16+D19+D24+D27+D30+D33+D36+D39+D21</f>
        <v>4072</v>
      </c>
      <c r="E42" s="80">
        <f t="shared" si="7"/>
        <v>27825</v>
      </c>
      <c r="F42" s="80">
        <f t="shared" si="7"/>
        <v>0</v>
      </c>
      <c r="G42" s="80">
        <f t="shared" si="7"/>
        <v>120</v>
      </c>
      <c r="H42" s="80">
        <f t="shared" si="7"/>
        <v>0</v>
      </c>
      <c r="I42" s="80">
        <f t="shared" si="7"/>
        <v>42911</v>
      </c>
      <c r="J42" s="76">
        <f>J13+J16+J19+J24+J27+J30+J33+J36+J39+J21</f>
        <v>12000</v>
      </c>
      <c r="K42" s="80">
        <f>K13+K16+K19+K24+K27+K30+K33+K36+K39+K21</f>
        <v>0</v>
      </c>
      <c r="L42" s="80">
        <f>L13+L16+L19+L24+L27+L30+L33+L36+L39+L21</f>
        <v>3395</v>
      </c>
      <c r="M42" s="80">
        <f>M13+M16+M19+M24+M27+M30+M33+M36+M39+M21</f>
        <v>15395</v>
      </c>
      <c r="N42" s="143">
        <f>N13+N16+N19+N24+N27+N30+N33+N36+N39+N21</f>
        <v>58306</v>
      </c>
      <c r="O42" s="34"/>
    </row>
    <row r="43" spans="1:15" ht="11.25" customHeight="1">
      <c r="A43" s="58" t="s">
        <v>38</v>
      </c>
      <c r="B43" s="59" t="s">
        <v>26</v>
      </c>
      <c r="C43" s="60"/>
      <c r="D43" s="60"/>
      <c r="E43" s="60"/>
      <c r="F43" s="60">
        <v>1181</v>
      </c>
      <c r="G43" s="60"/>
      <c r="H43" s="60"/>
      <c r="I43" s="60">
        <f aca="true" t="shared" si="8" ref="I43:I63">SUM(C43:H43)</f>
        <v>1181</v>
      </c>
      <c r="J43" s="60"/>
      <c r="K43" s="60"/>
      <c r="L43" s="60"/>
      <c r="M43" s="60">
        <f aca="true" t="shared" si="9" ref="M43:M63">K43+L43</f>
        <v>0</v>
      </c>
      <c r="N43" s="61">
        <f>I43+M43</f>
        <v>1181</v>
      </c>
      <c r="O43" s="7"/>
    </row>
    <row r="44" spans="1:30" ht="11.25" customHeight="1">
      <c r="A44" s="82"/>
      <c r="B44" s="83" t="s">
        <v>131</v>
      </c>
      <c r="C44" s="84"/>
      <c r="D44" s="84">
        <v>82</v>
      </c>
      <c r="E44" s="84"/>
      <c r="F44" s="84">
        <v>7323</v>
      </c>
      <c r="G44" s="84"/>
      <c r="H44" s="84"/>
      <c r="I44" s="84">
        <f t="shared" si="8"/>
        <v>7405</v>
      </c>
      <c r="J44" s="84"/>
      <c r="K44" s="84"/>
      <c r="L44" s="84"/>
      <c r="M44" s="84">
        <f t="shared" si="9"/>
        <v>0</v>
      </c>
      <c r="N44" s="65">
        <f aca="true" t="shared" si="10" ref="N44:N63">I44+M44</f>
        <v>7405</v>
      </c>
      <c r="O44" s="7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</row>
    <row r="45" spans="1:30" s="18" customFormat="1" ht="11.25" customHeight="1" thickBot="1">
      <c r="A45" s="124"/>
      <c r="B45" s="125" t="s">
        <v>126</v>
      </c>
      <c r="C45" s="126"/>
      <c r="D45" s="126">
        <v>81</v>
      </c>
      <c r="E45" s="126">
        <v>0</v>
      </c>
      <c r="F45" s="126">
        <v>7321</v>
      </c>
      <c r="G45" s="126"/>
      <c r="H45" s="126"/>
      <c r="I45" s="126">
        <f t="shared" si="8"/>
        <v>7402</v>
      </c>
      <c r="J45" s="126"/>
      <c r="K45" s="126"/>
      <c r="L45" s="126"/>
      <c r="M45" s="126">
        <f t="shared" si="9"/>
        <v>0</v>
      </c>
      <c r="N45" s="85">
        <f t="shared" si="10"/>
        <v>7402</v>
      </c>
      <c r="O45" s="7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</row>
    <row r="46" spans="1:30" ht="11.25" customHeight="1">
      <c r="A46" s="82" t="s">
        <v>39</v>
      </c>
      <c r="B46" s="83" t="s">
        <v>169</v>
      </c>
      <c r="C46" s="84"/>
      <c r="D46" s="84"/>
      <c r="E46" s="84"/>
      <c r="F46" s="84">
        <v>1401</v>
      </c>
      <c r="G46" s="84"/>
      <c r="H46" s="84"/>
      <c r="I46" s="84">
        <f t="shared" si="8"/>
        <v>1401</v>
      </c>
      <c r="J46" s="84"/>
      <c r="K46" s="84"/>
      <c r="L46" s="84"/>
      <c r="M46" s="84">
        <f t="shared" si="9"/>
        <v>0</v>
      </c>
      <c r="N46" s="61">
        <f t="shared" si="10"/>
        <v>1401</v>
      </c>
      <c r="O46" s="7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</row>
    <row r="47" spans="1:15" ht="11.25" customHeight="1">
      <c r="A47" s="82"/>
      <c r="B47" s="83" t="s">
        <v>131</v>
      </c>
      <c r="C47" s="84"/>
      <c r="D47" s="84"/>
      <c r="E47" s="84">
        <v>40</v>
      </c>
      <c r="F47" s="84">
        <v>9514</v>
      </c>
      <c r="G47" s="84"/>
      <c r="H47" s="84"/>
      <c r="I47" s="84">
        <f t="shared" si="8"/>
        <v>9554</v>
      </c>
      <c r="J47" s="84"/>
      <c r="K47" s="84"/>
      <c r="L47" s="84"/>
      <c r="M47" s="84">
        <f t="shared" si="9"/>
        <v>0</v>
      </c>
      <c r="N47" s="65">
        <f t="shared" si="10"/>
        <v>9554</v>
      </c>
      <c r="O47" s="7"/>
    </row>
    <row r="48" spans="1:15" ht="11.25" customHeight="1" thickBot="1">
      <c r="A48" s="66"/>
      <c r="B48" s="67" t="s">
        <v>126</v>
      </c>
      <c r="C48" s="68"/>
      <c r="D48" s="68"/>
      <c r="E48" s="68">
        <v>47</v>
      </c>
      <c r="F48" s="68">
        <v>9690</v>
      </c>
      <c r="G48" s="68"/>
      <c r="H48" s="68"/>
      <c r="I48" s="86">
        <f t="shared" si="8"/>
        <v>9737</v>
      </c>
      <c r="J48" s="86"/>
      <c r="K48" s="68"/>
      <c r="L48" s="68"/>
      <c r="M48" s="86">
        <f t="shared" si="9"/>
        <v>0</v>
      </c>
      <c r="N48" s="85">
        <f t="shared" si="10"/>
        <v>9737</v>
      </c>
      <c r="O48" s="7"/>
    </row>
    <row r="49" spans="1:15" ht="11.25" customHeight="1">
      <c r="A49" s="58" t="s">
        <v>40</v>
      </c>
      <c r="B49" s="59" t="s">
        <v>170</v>
      </c>
      <c r="C49" s="60">
        <v>0</v>
      </c>
      <c r="D49" s="60">
        <v>0</v>
      </c>
      <c r="E49" s="60"/>
      <c r="F49" s="60">
        <v>1200</v>
      </c>
      <c r="G49" s="60"/>
      <c r="H49" s="60"/>
      <c r="I49" s="60">
        <f t="shared" si="8"/>
        <v>1200</v>
      </c>
      <c r="J49" s="60"/>
      <c r="K49" s="60"/>
      <c r="L49" s="60"/>
      <c r="M49" s="60">
        <f t="shared" si="9"/>
        <v>0</v>
      </c>
      <c r="N49" s="61">
        <f t="shared" si="10"/>
        <v>1200</v>
      </c>
      <c r="O49" s="7"/>
    </row>
    <row r="50" spans="1:15" ht="11.25" customHeight="1">
      <c r="A50" s="62"/>
      <c r="B50" s="63" t="s">
        <v>143</v>
      </c>
      <c r="C50" s="64">
        <v>0</v>
      </c>
      <c r="D50" s="64">
        <v>0</v>
      </c>
      <c r="E50" s="64"/>
      <c r="F50" s="64">
        <v>6723</v>
      </c>
      <c r="G50" s="64"/>
      <c r="H50" s="64"/>
      <c r="I50" s="64">
        <f t="shared" si="8"/>
        <v>6723</v>
      </c>
      <c r="J50" s="64"/>
      <c r="K50" s="64"/>
      <c r="L50" s="64"/>
      <c r="M50" s="64">
        <f t="shared" si="9"/>
        <v>0</v>
      </c>
      <c r="N50" s="65">
        <f t="shared" si="10"/>
        <v>6723</v>
      </c>
      <c r="O50" s="7"/>
    </row>
    <row r="51" spans="1:30" ht="11.25" customHeight="1" thickBot="1">
      <c r="A51" s="88"/>
      <c r="B51" s="89" t="s">
        <v>126</v>
      </c>
      <c r="C51" s="90">
        <v>0</v>
      </c>
      <c r="D51" s="90">
        <v>0</v>
      </c>
      <c r="E51" s="90">
        <v>0</v>
      </c>
      <c r="F51" s="90">
        <v>8300</v>
      </c>
      <c r="G51" s="90"/>
      <c r="H51" s="90"/>
      <c r="I51" s="90">
        <f t="shared" si="8"/>
        <v>8300</v>
      </c>
      <c r="J51" s="90"/>
      <c r="K51" s="90"/>
      <c r="L51" s="90"/>
      <c r="M51" s="90">
        <f t="shared" si="9"/>
        <v>0</v>
      </c>
      <c r="N51" s="85">
        <f t="shared" si="10"/>
        <v>8300</v>
      </c>
      <c r="O51" s="7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</row>
    <row r="52" spans="1:30" ht="11.25" customHeight="1">
      <c r="A52" s="82" t="s">
        <v>132</v>
      </c>
      <c r="B52" s="83" t="s">
        <v>171</v>
      </c>
      <c r="C52" s="84"/>
      <c r="D52" s="84"/>
      <c r="E52" s="84"/>
      <c r="F52" s="84">
        <v>1900</v>
      </c>
      <c r="G52" s="84"/>
      <c r="H52" s="84"/>
      <c r="I52" s="84">
        <f t="shared" si="8"/>
        <v>1900</v>
      </c>
      <c r="J52" s="84"/>
      <c r="K52" s="84"/>
      <c r="L52" s="84"/>
      <c r="M52" s="84">
        <f t="shared" si="9"/>
        <v>0</v>
      </c>
      <c r="N52" s="61">
        <f t="shared" si="10"/>
        <v>1900</v>
      </c>
      <c r="O52" s="7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</row>
    <row r="53" spans="1:30" ht="11.25" customHeight="1">
      <c r="A53" s="92"/>
      <c r="B53" s="93" t="s">
        <v>156</v>
      </c>
      <c r="C53" s="86"/>
      <c r="D53" s="86"/>
      <c r="E53" s="86">
        <v>0</v>
      </c>
      <c r="F53" s="86">
        <v>3140</v>
      </c>
      <c r="G53" s="86"/>
      <c r="H53" s="86"/>
      <c r="I53" s="84">
        <f t="shared" si="8"/>
        <v>3140</v>
      </c>
      <c r="J53" s="86"/>
      <c r="K53" s="86"/>
      <c r="L53" s="86"/>
      <c r="M53" s="84">
        <f t="shared" si="9"/>
        <v>0</v>
      </c>
      <c r="N53" s="65">
        <f t="shared" si="10"/>
        <v>3140</v>
      </c>
      <c r="O53" s="7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</row>
    <row r="54" spans="1:30" ht="11.25" customHeight="1" thickBot="1">
      <c r="A54" s="66"/>
      <c r="B54" s="67" t="s">
        <v>126</v>
      </c>
      <c r="C54" s="68"/>
      <c r="D54" s="68">
        <v>0</v>
      </c>
      <c r="E54" s="68">
        <v>0</v>
      </c>
      <c r="F54" s="68">
        <v>1560</v>
      </c>
      <c r="G54" s="68"/>
      <c r="H54" s="68"/>
      <c r="I54" s="68">
        <f t="shared" si="8"/>
        <v>1560</v>
      </c>
      <c r="J54" s="68"/>
      <c r="K54" s="68"/>
      <c r="L54" s="68"/>
      <c r="M54" s="68">
        <f t="shared" si="9"/>
        <v>0</v>
      </c>
      <c r="N54" s="85">
        <f t="shared" si="10"/>
        <v>1560</v>
      </c>
      <c r="O54" s="7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</row>
    <row r="55" spans="1:30" ht="11.25" customHeight="1">
      <c r="A55" s="58" t="s">
        <v>41</v>
      </c>
      <c r="B55" s="59" t="s">
        <v>173</v>
      </c>
      <c r="C55" s="60">
        <v>1079</v>
      </c>
      <c r="D55" s="60">
        <v>372</v>
      </c>
      <c r="E55" s="60">
        <v>13</v>
      </c>
      <c r="F55" s="60"/>
      <c r="G55" s="60">
        <v>0</v>
      </c>
      <c r="H55" s="60"/>
      <c r="I55" s="60">
        <f t="shared" si="8"/>
        <v>1464</v>
      </c>
      <c r="J55" s="60"/>
      <c r="K55" s="60"/>
      <c r="L55" s="60"/>
      <c r="M55" s="60">
        <f t="shared" si="9"/>
        <v>0</v>
      </c>
      <c r="N55" s="61">
        <f t="shared" si="10"/>
        <v>1464</v>
      </c>
      <c r="O55" s="7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</row>
    <row r="56" spans="1:30" ht="11.25" customHeight="1">
      <c r="A56" s="62"/>
      <c r="B56" s="63" t="s">
        <v>172</v>
      </c>
      <c r="C56" s="64">
        <v>1079</v>
      </c>
      <c r="D56" s="64">
        <v>372</v>
      </c>
      <c r="E56" s="64">
        <v>13</v>
      </c>
      <c r="F56" s="64"/>
      <c r="G56" s="64">
        <v>0</v>
      </c>
      <c r="H56" s="64"/>
      <c r="I56" s="64">
        <f t="shared" si="8"/>
        <v>1464</v>
      </c>
      <c r="J56" s="64"/>
      <c r="K56" s="64"/>
      <c r="L56" s="64"/>
      <c r="M56" s="64">
        <f t="shared" si="9"/>
        <v>0</v>
      </c>
      <c r="N56" s="65">
        <f t="shared" si="10"/>
        <v>1464</v>
      </c>
      <c r="O56" s="7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</row>
    <row r="57" spans="1:30" ht="11.25" customHeight="1" thickBot="1">
      <c r="A57" s="88"/>
      <c r="B57" s="89" t="s">
        <v>175</v>
      </c>
      <c r="C57" s="90">
        <v>1024</v>
      </c>
      <c r="D57" s="90">
        <v>350</v>
      </c>
      <c r="E57" s="90"/>
      <c r="F57" s="90"/>
      <c r="G57" s="90"/>
      <c r="H57" s="90"/>
      <c r="I57" s="64">
        <f t="shared" si="8"/>
        <v>1374</v>
      </c>
      <c r="J57" s="90"/>
      <c r="K57" s="90"/>
      <c r="L57" s="90"/>
      <c r="M57" s="90">
        <f t="shared" si="9"/>
        <v>0</v>
      </c>
      <c r="N57" s="85">
        <f t="shared" si="10"/>
        <v>1374</v>
      </c>
      <c r="O57" s="7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</row>
    <row r="58" spans="1:30" ht="11.25" customHeight="1">
      <c r="A58" s="92" t="s">
        <v>179</v>
      </c>
      <c r="B58" s="93" t="s">
        <v>174</v>
      </c>
      <c r="C58" s="86"/>
      <c r="D58" s="86"/>
      <c r="E58" s="86">
        <v>83</v>
      </c>
      <c r="F58" s="86">
        <v>169</v>
      </c>
      <c r="G58" s="86"/>
      <c r="H58" s="86"/>
      <c r="I58" s="84">
        <f t="shared" si="8"/>
        <v>252</v>
      </c>
      <c r="J58" s="86"/>
      <c r="K58" s="86"/>
      <c r="L58" s="86"/>
      <c r="M58" s="84">
        <f t="shared" si="9"/>
        <v>0</v>
      </c>
      <c r="N58" s="61">
        <f t="shared" si="10"/>
        <v>252</v>
      </c>
      <c r="O58" s="7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</row>
    <row r="59" spans="1:30" ht="11.25" customHeight="1">
      <c r="A59" s="66"/>
      <c r="B59" s="67" t="s">
        <v>156</v>
      </c>
      <c r="C59" s="68"/>
      <c r="D59" s="68"/>
      <c r="E59" s="68">
        <v>33</v>
      </c>
      <c r="F59" s="68">
        <v>173</v>
      </c>
      <c r="G59" s="68"/>
      <c r="H59" s="68"/>
      <c r="I59" s="64">
        <f t="shared" si="8"/>
        <v>206</v>
      </c>
      <c r="J59" s="68"/>
      <c r="K59" s="68"/>
      <c r="L59" s="68"/>
      <c r="M59" s="64">
        <f t="shared" si="9"/>
        <v>0</v>
      </c>
      <c r="N59" s="65">
        <f t="shared" si="10"/>
        <v>206</v>
      </c>
      <c r="O59" s="7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</row>
    <row r="60" spans="1:30" ht="11.25" customHeight="1" thickBot="1">
      <c r="A60" s="88"/>
      <c r="B60" s="89" t="s">
        <v>175</v>
      </c>
      <c r="C60" s="90"/>
      <c r="D60" s="90"/>
      <c r="E60" s="90">
        <v>25</v>
      </c>
      <c r="F60" s="90">
        <v>173</v>
      </c>
      <c r="G60" s="90"/>
      <c r="H60" s="90"/>
      <c r="I60" s="90">
        <f t="shared" si="8"/>
        <v>198</v>
      </c>
      <c r="J60" s="90"/>
      <c r="K60" s="90"/>
      <c r="L60" s="90"/>
      <c r="M60" s="90">
        <f t="shared" si="9"/>
        <v>0</v>
      </c>
      <c r="N60" s="85">
        <f t="shared" si="10"/>
        <v>198</v>
      </c>
      <c r="O60" s="7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</row>
    <row r="61" spans="1:30" ht="11.25" customHeight="1">
      <c r="A61" s="92" t="s">
        <v>178</v>
      </c>
      <c r="B61" s="93" t="s">
        <v>177</v>
      </c>
      <c r="C61" s="86"/>
      <c r="D61" s="86"/>
      <c r="E61" s="86"/>
      <c r="F61" s="86"/>
      <c r="G61" s="86">
        <v>1575</v>
      </c>
      <c r="H61" s="86"/>
      <c r="I61" s="84">
        <f t="shared" si="8"/>
        <v>1575</v>
      </c>
      <c r="J61" s="86"/>
      <c r="K61" s="86"/>
      <c r="L61" s="86"/>
      <c r="M61" s="84">
        <f t="shared" si="9"/>
        <v>0</v>
      </c>
      <c r="N61" s="61">
        <f t="shared" si="10"/>
        <v>1575</v>
      </c>
      <c r="O61" s="7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</row>
    <row r="62" spans="1:30" ht="11.25" customHeight="1">
      <c r="A62" s="66"/>
      <c r="B62" s="67" t="s">
        <v>176</v>
      </c>
      <c r="C62" s="68"/>
      <c r="D62" s="68"/>
      <c r="E62" s="68"/>
      <c r="F62" s="68"/>
      <c r="G62" s="68">
        <v>2283</v>
      </c>
      <c r="H62" s="68"/>
      <c r="I62" s="64">
        <f t="shared" si="8"/>
        <v>2283</v>
      </c>
      <c r="J62" s="68"/>
      <c r="K62" s="68"/>
      <c r="L62" s="68"/>
      <c r="M62" s="64">
        <f t="shared" si="9"/>
        <v>0</v>
      </c>
      <c r="N62" s="65">
        <f t="shared" si="10"/>
        <v>2283</v>
      </c>
      <c r="O62" s="7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</row>
    <row r="63" spans="1:30" ht="11.25" customHeight="1" thickBot="1">
      <c r="A63" s="66"/>
      <c r="B63" s="67" t="s">
        <v>126</v>
      </c>
      <c r="C63" s="68"/>
      <c r="D63" s="68"/>
      <c r="E63" s="68"/>
      <c r="F63" s="68"/>
      <c r="G63" s="68">
        <v>2283</v>
      </c>
      <c r="H63" s="68"/>
      <c r="I63" s="68">
        <f t="shared" si="8"/>
        <v>2283</v>
      </c>
      <c r="J63" s="68"/>
      <c r="K63" s="68"/>
      <c r="L63" s="68"/>
      <c r="M63" s="68">
        <f t="shared" si="9"/>
        <v>0</v>
      </c>
      <c r="N63" s="85">
        <f t="shared" si="10"/>
        <v>2283</v>
      </c>
      <c r="O63" s="7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</row>
    <row r="64" spans="1:30" s="113" customFormat="1" ht="11.25" customHeight="1">
      <c r="A64" s="112" t="s">
        <v>42</v>
      </c>
      <c r="B64" s="71" t="s">
        <v>43</v>
      </c>
      <c r="C64" s="72">
        <f>C43+C46+C49+C52+C55++C58+C61</f>
        <v>1079</v>
      </c>
      <c r="D64" s="72">
        <f aca="true" t="shared" si="11" ref="D64:N64">D43+D46+D49+D52+D55++D58+D61</f>
        <v>372</v>
      </c>
      <c r="E64" s="72">
        <f t="shared" si="11"/>
        <v>96</v>
      </c>
      <c r="F64" s="72">
        <f t="shared" si="11"/>
        <v>5851</v>
      </c>
      <c r="G64" s="72">
        <f t="shared" si="11"/>
        <v>1575</v>
      </c>
      <c r="H64" s="72">
        <f t="shared" si="11"/>
        <v>0</v>
      </c>
      <c r="I64" s="72">
        <f t="shared" si="11"/>
        <v>8973</v>
      </c>
      <c r="J64" s="72">
        <f t="shared" si="11"/>
        <v>0</v>
      </c>
      <c r="K64" s="72">
        <f t="shared" si="11"/>
        <v>0</v>
      </c>
      <c r="L64" s="72">
        <f t="shared" si="11"/>
        <v>0</v>
      </c>
      <c r="M64" s="72">
        <f t="shared" si="11"/>
        <v>0</v>
      </c>
      <c r="N64" s="73">
        <f t="shared" si="11"/>
        <v>8973</v>
      </c>
      <c r="O64" s="3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</row>
    <row r="65" spans="1:15" s="113" customFormat="1" ht="11.25" customHeight="1">
      <c r="A65" s="74"/>
      <c r="B65" s="75" t="s">
        <v>131</v>
      </c>
      <c r="C65" s="76">
        <f>C44+C47+C50+C53+C56+C59+C62</f>
        <v>1079</v>
      </c>
      <c r="D65" s="76">
        <f aca="true" t="shared" si="12" ref="D65:N65">D44+D47+D50+D53+D56+D59+D62</f>
        <v>454</v>
      </c>
      <c r="E65" s="76">
        <f t="shared" si="12"/>
        <v>86</v>
      </c>
      <c r="F65" s="76">
        <f t="shared" si="12"/>
        <v>26873</v>
      </c>
      <c r="G65" s="76">
        <f t="shared" si="12"/>
        <v>2283</v>
      </c>
      <c r="H65" s="76">
        <f t="shared" si="12"/>
        <v>0</v>
      </c>
      <c r="I65" s="76">
        <f t="shared" si="12"/>
        <v>30775</v>
      </c>
      <c r="J65" s="76">
        <f t="shared" si="12"/>
        <v>0</v>
      </c>
      <c r="K65" s="76">
        <f t="shared" si="12"/>
        <v>0</v>
      </c>
      <c r="L65" s="76">
        <f t="shared" si="12"/>
        <v>0</v>
      </c>
      <c r="M65" s="76">
        <f t="shared" si="12"/>
        <v>0</v>
      </c>
      <c r="N65" s="77">
        <f t="shared" si="12"/>
        <v>30775</v>
      </c>
      <c r="O65" s="34"/>
    </row>
    <row r="66" spans="1:15" s="113" customFormat="1" ht="11.25" customHeight="1" thickBot="1">
      <c r="A66" s="78"/>
      <c r="B66" s="79" t="s">
        <v>126</v>
      </c>
      <c r="C66" s="80">
        <f>C45+C48+C51+C54+C63+C57+C60</f>
        <v>1024</v>
      </c>
      <c r="D66" s="80">
        <f aca="true" t="shared" si="13" ref="D66:N66">D45+D48+D51+D54+D63+D57+D60</f>
        <v>431</v>
      </c>
      <c r="E66" s="80">
        <f t="shared" si="13"/>
        <v>72</v>
      </c>
      <c r="F66" s="80">
        <f t="shared" si="13"/>
        <v>27044</v>
      </c>
      <c r="G66" s="80">
        <f t="shared" si="13"/>
        <v>2283</v>
      </c>
      <c r="H66" s="80">
        <f t="shared" si="13"/>
        <v>0</v>
      </c>
      <c r="I66" s="80">
        <f t="shared" si="13"/>
        <v>30854</v>
      </c>
      <c r="J66" s="80">
        <f t="shared" si="13"/>
        <v>0</v>
      </c>
      <c r="K66" s="80">
        <f t="shared" si="13"/>
        <v>0</v>
      </c>
      <c r="L66" s="80">
        <f t="shared" si="13"/>
        <v>0</v>
      </c>
      <c r="M66" s="80">
        <f t="shared" si="13"/>
        <v>0</v>
      </c>
      <c r="N66" s="81">
        <f t="shared" si="13"/>
        <v>30854</v>
      </c>
      <c r="O66" s="34"/>
    </row>
    <row r="67" spans="1:15" ht="11.25" customHeight="1">
      <c r="A67" s="82" t="s">
        <v>44</v>
      </c>
      <c r="B67" s="83" t="s">
        <v>181</v>
      </c>
      <c r="C67" s="84"/>
      <c r="D67" s="84">
        <v>0</v>
      </c>
      <c r="E67" s="84">
        <v>410</v>
      </c>
      <c r="F67" s="84"/>
      <c r="G67" s="84"/>
      <c r="H67" s="84"/>
      <c r="I67" s="60">
        <f aca="true" t="shared" si="14" ref="I67:I84">SUM(C67:H67)</f>
        <v>410</v>
      </c>
      <c r="J67" s="84"/>
      <c r="K67" s="84"/>
      <c r="L67" s="84"/>
      <c r="M67" s="60">
        <f aca="true" t="shared" si="15" ref="M67:M84">K67+L67</f>
        <v>0</v>
      </c>
      <c r="N67" s="61">
        <f aca="true" t="shared" si="16" ref="N67:N72">I67+M67</f>
        <v>410</v>
      </c>
      <c r="O67" s="7"/>
    </row>
    <row r="68" spans="1:50" s="129" customFormat="1" ht="11.25" customHeight="1">
      <c r="A68" s="82"/>
      <c r="B68" s="83" t="s">
        <v>180</v>
      </c>
      <c r="C68" s="84"/>
      <c r="D68" s="84"/>
      <c r="E68" s="84">
        <v>410</v>
      </c>
      <c r="F68" s="84"/>
      <c r="G68" s="84"/>
      <c r="H68" s="84">
        <v>30</v>
      </c>
      <c r="I68" s="84">
        <f t="shared" si="14"/>
        <v>440</v>
      </c>
      <c r="J68" s="84"/>
      <c r="K68" s="84"/>
      <c r="L68" s="84"/>
      <c r="M68" s="84">
        <f t="shared" si="15"/>
        <v>0</v>
      </c>
      <c r="N68" s="65">
        <f t="shared" si="16"/>
        <v>440</v>
      </c>
      <c r="O68" s="7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</row>
    <row r="69" spans="1:50" ht="11.25" customHeight="1" thickBot="1">
      <c r="A69" s="92"/>
      <c r="B69" s="93" t="s">
        <v>126</v>
      </c>
      <c r="C69" s="86">
        <v>0</v>
      </c>
      <c r="D69" s="86"/>
      <c r="E69" s="86">
        <v>330</v>
      </c>
      <c r="F69" s="86"/>
      <c r="G69" s="86"/>
      <c r="H69" s="86"/>
      <c r="I69" s="86">
        <f t="shared" si="14"/>
        <v>330</v>
      </c>
      <c r="J69" s="86"/>
      <c r="K69" s="86"/>
      <c r="L69" s="86"/>
      <c r="M69" s="86">
        <f t="shared" si="15"/>
        <v>0</v>
      </c>
      <c r="N69" s="85">
        <f t="shared" si="16"/>
        <v>330</v>
      </c>
      <c r="O69" s="7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</row>
    <row r="70" spans="1:50" ht="11.25" customHeight="1">
      <c r="A70" s="58" t="s">
        <v>45</v>
      </c>
      <c r="B70" s="59" t="s">
        <v>46</v>
      </c>
      <c r="C70" s="60">
        <v>300</v>
      </c>
      <c r="D70" s="60">
        <v>87</v>
      </c>
      <c r="E70" s="60">
        <v>643</v>
      </c>
      <c r="F70" s="60"/>
      <c r="G70" s="60"/>
      <c r="H70" s="60"/>
      <c r="I70" s="123">
        <f t="shared" si="14"/>
        <v>1030</v>
      </c>
      <c r="J70" s="60"/>
      <c r="K70" s="60"/>
      <c r="L70" s="60"/>
      <c r="M70" s="123">
        <f t="shared" si="15"/>
        <v>0</v>
      </c>
      <c r="N70" s="61">
        <f t="shared" si="16"/>
        <v>1030</v>
      </c>
      <c r="O70" s="7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</row>
    <row r="71" spans="1:15" ht="11.25" customHeight="1">
      <c r="A71" s="92"/>
      <c r="B71" s="93" t="s">
        <v>165</v>
      </c>
      <c r="C71" s="86">
        <v>351</v>
      </c>
      <c r="D71" s="86">
        <v>87</v>
      </c>
      <c r="E71" s="86">
        <v>643</v>
      </c>
      <c r="F71" s="86"/>
      <c r="G71" s="86"/>
      <c r="H71" s="86"/>
      <c r="I71" s="64">
        <f t="shared" si="14"/>
        <v>1081</v>
      </c>
      <c r="J71" s="84"/>
      <c r="K71" s="86"/>
      <c r="L71" s="86"/>
      <c r="M71" s="64">
        <f t="shared" si="15"/>
        <v>0</v>
      </c>
      <c r="N71" s="65">
        <f t="shared" si="16"/>
        <v>1081</v>
      </c>
      <c r="O71" s="7"/>
    </row>
    <row r="72" spans="1:15" ht="11.25" customHeight="1" thickBot="1">
      <c r="A72" s="88"/>
      <c r="B72" s="89" t="s">
        <v>126</v>
      </c>
      <c r="C72" s="90">
        <v>351</v>
      </c>
      <c r="D72" s="90">
        <v>30</v>
      </c>
      <c r="E72" s="90">
        <v>690</v>
      </c>
      <c r="F72" s="90"/>
      <c r="G72" s="90"/>
      <c r="H72" s="90"/>
      <c r="I72" s="90">
        <f t="shared" si="14"/>
        <v>1071</v>
      </c>
      <c r="J72" s="90"/>
      <c r="K72" s="90"/>
      <c r="L72" s="90"/>
      <c r="M72" s="90">
        <f t="shared" si="15"/>
        <v>0</v>
      </c>
      <c r="N72" s="85">
        <f t="shared" si="16"/>
        <v>1071</v>
      </c>
      <c r="O72" s="7"/>
    </row>
    <row r="73" spans="1:15" s="113" customFormat="1" ht="11.25" customHeight="1">
      <c r="A73" s="112" t="s">
        <v>47</v>
      </c>
      <c r="B73" s="71" t="s">
        <v>133</v>
      </c>
      <c r="C73" s="72">
        <f>C67+C70</f>
        <v>300</v>
      </c>
      <c r="D73" s="72">
        <f aca="true" t="shared" si="17" ref="D73:N73">D67+D70</f>
        <v>87</v>
      </c>
      <c r="E73" s="72">
        <f t="shared" si="17"/>
        <v>1053</v>
      </c>
      <c r="F73" s="72">
        <f t="shared" si="17"/>
        <v>0</v>
      </c>
      <c r="G73" s="72">
        <f t="shared" si="17"/>
        <v>0</v>
      </c>
      <c r="H73" s="72">
        <f t="shared" si="17"/>
        <v>0</v>
      </c>
      <c r="I73" s="72">
        <f t="shared" si="17"/>
        <v>1440</v>
      </c>
      <c r="J73" s="72"/>
      <c r="K73" s="72">
        <f t="shared" si="17"/>
        <v>0</v>
      </c>
      <c r="L73" s="72">
        <f t="shared" si="17"/>
        <v>0</v>
      </c>
      <c r="M73" s="72">
        <f t="shared" si="17"/>
        <v>0</v>
      </c>
      <c r="N73" s="73">
        <f t="shared" si="17"/>
        <v>1440</v>
      </c>
      <c r="O73" s="34"/>
    </row>
    <row r="74" spans="1:15" s="113" customFormat="1" ht="11.25" customHeight="1">
      <c r="A74" s="74"/>
      <c r="B74" s="75" t="s">
        <v>131</v>
      </c>
      <c r="C74" s="76">
        <f>C68+C71</f>
        <v>351</v>
      </c>
      <c r="D74" s="76">
        <f aca="true" t="shared" si="18" ref="D74:N74">D68+D71</f>
        <v>87</v>
      </c>
      <c r="E74" s="76">
        <f t="shared" si="18"/>
        <v>1053</v>
      </c>
      <c r="F74" s="76">
        <f t="shared" si="18"/>
        <v>0</v>
      </c>
      <c r="G74" s="76">
        <f t="shared" si="18"/>
        <v>0</v>
      </c>
      <c r="H74" s="76">
        <f t="shared" si="18"/>
        <v>30</v>
      </c>
      <c r="I74" s="76">
        <f t="shared" si="18"/>
        <v>1521</v>
      </c>
      <c r="J74" s="76">
        <f t="shared" si="18"/>
        <v>0</v>
      </c>
      <c r="K74" s="76">
        <f t="shared" si="18"/>
        <v>0</v>
      </c>
      <c r="L74" s="76">
        <f t="shared" si="18"/>
        <v>0</v>
      </c>
      <c r="M74" s="76">
        <f t="shared" si="18"/>
        <v>0</v>
      </c>
      <c r="N74" s="77">
        <f t="shared" si="18"/>
        <v>1521</v>
      </c>
      <c r="O74" s="34"/>
    </row>
    <row r="75" spans="1:15" s="113" customFormat="1" ht="11.25" customHeight="1" thickBot="1">
      <c r="A75" s="101"/>
      <c r="B75" s="102" t="s">
        <v>126</v>
      </c>
      <c r="C75" s="103">
        <f>C69+C72</f>
        <v>351</v>
      </c>
      <c r="D75" s="103">
        <f aca="true" t="shared" si="19" ref="D75:N75">D69+D72</f>
        <v>30</v>
      </c>
      <c r="E75" s="103">
        <f t="shared" si="19"/>
        <v>1020</v>
      </c>
      <c r="F75" s="103">
        <f t="shared" si="19"/>
        <v>0</v>
      </c>
      <c r="G75" s="103">
        <f t="shared" si="19"/>
        <v>0</v>
      </c>
      <c r="H75" s="103">
        <f t="shared" si="19"/>
        <v>0</v>
      </c>
      <c r="I75" s="103">
        <f t="shared" si="19"/>
        <v>1401</v>
      </c>
      <c r="J75" s="103"/>
      <c r="K75" s="103">
        <f t="shared" si="19"/>
        <v>0</v>
      </c>
      <c r="L75" s="103">
        <f t="shared" si="19"/>
        <v>0</v>
      </c>
      <c r="M75" s="103">
        <f t="shared" si="19"/>
        <v>0</v>
      </c>
      <c r="N75" s="104">
        <f t="shared" si="19"/>
        <v>1401</v>
      </c>
      <c r="O75" s="34"/>
    </row>
    <row r="76" spans="1:15" ht="11.25" customHeight="1">
      <c r="A76" s="58" t="s">
        <v>48</v>
      </c>
      <c r="B76" s="59" t="s">
        <v>49</v>
      </c>
      <c r="C76" s="60"/>
      <c r="D76" s="60"/>
      <c r="E76" s="60">
        <v>307</v>
      </c>
      <c r="F76" s="60"/>
      <c r="G76" s="60"/>
      <c r="H76" s="60"/>
      <c r="I76" s="60">
        <f t="shared" si="14"/>
        <v>307</v>
      </c>
      <c r="J76" s="60"/>
      <c r="K76" s="60"/>
      <c r="L76" s="60"/>
      <c r="M76" s="60">
        <f t="shared" si="15"/>
        <v>0</v>
      </c>
      <c r="N76" s="61">
        <f aca="true" t="shared" si="20" ref="N76:N81">I76+M76</f>
        <v>307</v>
      </c>
      <c r="O76" s="7"/>
    </row>
    <row r="77" spans="1:15" ht="11.25" customHeight="1">
      <c r="A77" s="62"/>
      <c r="B77" s="63" t="s">
        <v>144</v>
      </c>
      <c r="C77" s="64"/>
      <c r="D77" s="64"/>
      <c r="E77" s="64">
        <v>215</v>
      </c>
      <c r="F77" s="64"/>
      <c r="G77" s="64"/>
      <c r="H77" s="64"/>
      <c r="I77" s="64">
        <f t="shared" si="14"/>
        <v>215</v>
      </c>
      <c r="J77" s="64"/>
      <c r="K77" s="64"/>
      <c r="L77" s="64"/>
      <c r="M77" s="64">
        <f t="shared" si="15"/>
        <v>0</v>
      </c>
      <c r="N77" s="65">
        <f t="shared" si="20"/>
        <v>215</v>
      </c>
      <c r="O77" s="7"/>
    </row>
    <row r="78" spans="1:15" ht="11.25" customHeight="1" thickBot="1">
      <c r="A78" s="66"/>
      <c r="B78" s="67" t="s">
        <v>126</v>
      </c>
      <c r="C78" s="68"/>
      <c r="D78" s="68"/>
      <c r="E78" s="68">
        <v>201</v>
      </c>
      <c r="F78" s="68"/>
      <c r="G78" s="68"/>
      <c r="H78" s="68"/>
      <c r="I78" s="68">
        <f t="shared" si="14"/>
        <v>201</v>
      </c>
      <c r="J78" s="68"/>
      <c r="K78" s="68"/>
      <c r="L78" s="68"/>
      <c r="M78" s="68">
        <f t="shared" si="15"/>
        <v>0</v>
      </c>
      <c r="N78" s="85">
        <f t="shared" si="20"/>
        <v>201</v>
      </c>
      <c r="O78" s="7"/>
    </row>
    <row r="79" spans="1:15" ht="11.25" customHeight="1">
      <c r="A79" s="58" t="s">
        <v>50</v>
      </c>
      <c r="B79" s="59" t="s">
        <v>51</v>
      </c>
      <c r="C79" s="60"/>
      <c r="D79" s="60"/>
      <c r="E79" s="60">
        <v>14721</v>
      </c>
      <c r="F79" s="60"/>
      <c r="G79" s="60"/>
      <c r="H79" s="60"/>
      <c r="I79" s="60">
        <f t="shared" si="14"/>
        <v>14721</v>
      </c>
      <c r="J79" s="60">
        <v>13333</v>
      </c>
      <c r="K79" s="60"/>
      <c r="L79" s="60">
        <v>9000</v>
      </c>
      <c r="M79" s="60">
        <f>J79+L79</f>
        <v>22333</v>
      </c>
      <c r="N79" s="61">
        <f t="shared" si="20"/>
        <v>37054</v>
      </c>
      <c r="O79" s="7"/>
    </row>
    <row r="80" spans="1:15" ht="11.25" customHeight="1">
      <c r="A80" s="62"/>
      <c r="B80" s="63" t="s">
        <v>146</v>
      </c>
      <c r="C80" s="64"/>
      <c r="D80" s="64"/>
      <c r="E80" s="64">
        <v>17059</v>
      </c>
      <c r="F80" s="64"/>
      <c r="G80" s="64"/>
      <c r="H80" s="64"/>
      <c r="I80" s="64">
        <f t="shared" si="14"/>
        <v>17059</v>
      </c>
      <c r="J80" s="64">
        <v>13333</v>
      </c>
      <c r="K80" s="64"/>
      <c r="L80" s="64">
        <v>6000</v>
      </c>
      <c r="M80" s="84">
        <f>J80+L80</f>
        <v>19333</v>
      </c>
      <c r="N80" s="65">
        <f t="shared" si="20"/>
        <v>36392</v>
      </c>
      <c r="O80" s="7"/>
    </row>
    <row r="81" spans="1:32" s="18" customFormat="1" ht="11.25" customHeight="1" thickBot="1">
      <c r="A81" s="88"/>
      <c r="B81" s="89" t="s">
        <v>126</v>
      </c>
      <c r="C81" s="90"/>
      <c r="D81" s="90"/>
      <c r="E81" s="90">
        <v>17945</v>
      </c>
      <c r="F81" s="90"/>
      <c r="G81" s="90"/>
      <c r="H81" s="90"/>
      <c r="I81" s="90">
        <f t="shared" si="14"/>
        <v>17945</v>
      </c>
      <c r="J81" s="90">
        <v>13200</v>
      </c>
      <c r="K81" s="90"/>
      <c r="L81" s="90">
        <v>6000</v>
      </c>
      <c r="M81" s="90">
        <f>J81+L81</f>
        <v>19200</v>
      </c>
      <c r="N81" s="91">
        <f t="shared" si="20"/>
        <v>37145</v>
      </c>
      <c r="O81" s="7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</row>
    <row r="82" spans="1:15" ht="11.25" customHeight="1">
      <c r="A82" s="58" t="s">
        <v>52</v>
      </c>
      <c r="B82" s="59" t="s">
        <v>54</v>
      </c>
      <c r="C82" s="60">
        <v>1318</v>
      </c>
      <c r="D82" s="60">
        <v>518</v>
      </c>
      <c r="E82" s="60">
        <v>8075</v>
      </c>
      <c r="F82" s="60"/>
      <c r="G82" s="60"/>
      <c r="H82" s="60"/>
      <c r="I82" s="60">
        <f t="shared" si="14"/>
        <v>9911</v>
      </c>
      <c r="J82" s="60"/>
      <c r="K82" s="60"/>
      <c r="L82" s="60">
        <v>0</v>
      </c>
      <c r="M82" s="60">
        <f t="shared" si="15"/>
        <v>0</v>
      </c>
      <c r="N82" s="61">
        <f>I82+M82</f>
        <v>9911</v>
      </c>
      <c r="O82" s="7"/>
    </row>
    <row r="83" spans="1:15" ht="11.25" customHeight="1">
      <c r="A83" s="62"/>
      <c r="B83" s="63" t="s">
        <v>131</v>
      </c>
      <c r="C83" s="64">
        <v>1178</v>
      </c>
      <c r="D83" s="64">
        <v>518</v>
      </c>
      <c r="E83" s="64">
        <v>9787</v>
      </c>
      <c r="F83" s="64"/>
      <c r="G83" s="64"/>
      <c r="H83" s="64"/>
      <c r="I83" s="84">
        <f t="shared" si="14"/>
        <v>11483</v>
      </c>
      <c r="J83" s="84"/>
      <c r="K83" s="64"/>
      <c r="L83" s="64">
        <v>0</v>
      </c>
      <c r="M83" s="84">
        <f t="shared" si="15"/>
        <v>0</v>
      </c>
      <c r="N83" s="65">
        <f aca="true" t="shared" si="21" ref="N83:N101">I83+M83</f>
        <v>11483</v>
      </c>
      <c r="O83" s="7"/>
    </row>
    <row r="84" spans="1:15" ht="11.25" customHeight="1" thickBot="1">
      <c r="A84" s="88"/>
      <c r="B84" s="89" t="s">
        <v>126</v>
      </c>
      <c r="C84" s="90">
        <v>1168</v>
      </c>
      <c r="D84" s="90">
        <v>435</v>
      </c>
      <c r="E84" s="90">
        <v>9882</v>
      </c>
      <c r="F84" s="90"/>
      <c r="G84" s="90"/>
      <c r="H84" s="90"/>
      <c r="I84" s="126">
        <f t="shared" si="14"/>
        <v>11485</v>
      </c>
      <c r="J84" s="126"/>
      <c r="K84" s="90"/>
      <c r="L84" s="90">
        <v>0</v>
      </c>
      <c r="M84" s="126">
        <f t="shared" si="15"/>
        <v>0</v>
      </c>
      <c r="N84" s="85">
        <f t="shared" si="21"/>
        <v>11485</v>
      </c>
      <c r="O84" s="7"/>
    </row>
    <row r="85" spans="1:15" ht="11.25" customHeight="1">
      <c r="A85" s="58" t="s">
        <v>55</v>
      </c>
      <c r="B85" s="59" t="s">
        <v>56</v>
      </c>
      <c r="C85" s="60"/>
      <c r="D85" s="60"/>
      <c r="E85" s="60"/>
      <c r="F85" s="60"/>
      <c r="G85" s="60">
        <v>390</v>
      </c>
      <c r="H85" s="60"/>
      <c r="I85" s="60">
        <f aca="true" t="shared" si="22" ref="I85:I91">SUM(C85:H85)</f>
        <v>390</v>
      </c>
      <c r="J85" s="60"/>
      <c r="K85" s="60"/>
      <c r="L85" s="60"/>
      <c r="M85" s="60">
        <f>K85+L85</f>
        <v>0</v>
      </c>
      <c r="N85" s="61">
        <f t="shared" si="21"/>
        <v>390</v>
      </c>
      <c r="O85" s="7"/>
    </row>
    <row r="86" spans="1:15" ht="11.25" customHeight="1">
      <c r="A86" s="62"/>
      <c r="B86" s="63" t="s">
        <v>131</v>
      </c>
      <c r="C86" s="64"/>
      <c r="D86" s="64"/>
      <c r="E86" s="64"/>
      <c r="F86" s="64"/>
      <c r="G86" s="64">
        <v>495</v>
      </c>
      <c r="H86" s="64"/>
      <c r="I86" s="64">
        <f t="shared" si="22"/>
        <v>495</v>
      </c>
      <c r="J86" s="64"/>
      <c r="K86" s="64"/>
      <c r="L86" s="64">
        <v>0</v>
      </c>
      <c r="M86" s="84">
        <f>SUM(K86:L86)</f>
        <v>0</v>
      </c>
      <c r="N86" s="65">
        <f t="shared" si="21"/>
        <v>495</v>
      </c>
      <c r="O86" s="7"/>
    </row>
    <row r="87" spans="1:15" ht="11.25" customHeight="1" thickBot="1">
      <c r="A87" s="88"/>
      <c r="B87" s="89" t="s">
        <v>126</v>
      </c>
      <c r="C87" s="90"/>
      <c r="D87" s="90"/>
      <c r="E87" s="90"/>
      <c r="F87" s="90"/>
      <c r="G87" s="90">
        <v>488</v>
      </c>
      <c r="H87" s="90"/>
      <c r="I87" s="90">
        <f t="shared" si="22"/>
        <v>488</v>
      </c>
      <c r="J87" s="90"/>
      <c r="K87" s="90"/>
      <c r="L87" s="90">
        <v>0</v>
      </c>
      <c r="M87" s="126">
        <f>SUM(K87:L87)</f>
        <v>0</v>
      </c>
      <c r="N87" s="85">
        <f t="shared" si="21"/>
        <v>488</v>
      </c>
      <c r="O87" s="7"/>
    </row>
    <row r="88" spans="1:15" ht="11.25" customHeight="1" thickBot="1">
      <c r="A88" s="92"/>
      <c r="B88" s="93" t="s">
        <v>188</v>
      </c>
      <c r="C88" s="86"/>
      <c r="D88" s="86"/>
      <c r="E88" s="86">
        <v>282</v>
      </c>
      <c r="F88" s="86"/>
      <c r="G88" s="86"/>
      <c r="H88" s="86"/>
      <c r="I88" s="90">
        <f t="shared" si="22"/>
        <v>282</v>
      </c>
      <c r="J88" s="86"/>
      <c r="K88" s="86"/>
      <c r="L88" s="86"/>
      <c r="M88" s="126">
        <f>SUM(K88:L88)</f>
        <v>0</v>
      </c>
      <c r="N88" s="61">
        <f t="shared" si="21"/>
        <v>282</v>
      </c>
      <c r="O88" s="7"/>
    </row>
    <row r="89" spans="1:15" ht="11.25" customHeight="1">
      <c r="A89" s="58" t="s">
        <v>59</v>
      </c>
      <c r="B89" s="59" t="s">
        <v>60</v>
      </c>
      <c r="C89" s="60">
        <v>0</v>
      </c>
      <c r="D89" s="60">
        <v>0</v>
      </c>
      <c r="E89" s="60">
        <v>563</v>
      </c>
      <c r="F89" s="60"/>
      <c r="G89" s="60">
        <v>615</v>
      </c>
      <c r="H89" s="60"/>
      <c r="I89" s="60">
        <f t="shared" si="22"/>
        <v>1178</v>
      </c>
      <c r="J89" s="60"/>
      <c r="K89" s="60"/>
      <c r="L89" s="60"/>
      <c r="M89" s="60">
        <f>K89+L89</f>
        <v>0</v>
      </c>
      <c r="N89" s="61">
        <f t="shared" si="21"/>
        <v>1178</v>
      </c>
      <c r="O89" s="7"/>
    </row>
    <row r="90" spans="1:15" ht="11.25" customHeight="1">
      <c r="A90" s="62"/>
      <c r="B90" s="63" t="s">
        <v>131</v>
      </c>
      <c r="C90" s="64">
        <v>53</v>
      </c>
      <c r="D90" s="64">
        <v>10</v>
      </c>
      <c r="E90" s="64">
        <v>167</v>
      </c>
      <c r="F90" s="64"/>
      <c r="G90" s="64">
        <v>825</v>
      </c>
      <c r="H90" s="64"/>
      <c r="I90" s="64">
        <f t="shared" si="22"/>
        <v>1055</v>
      </c>
      <c r="J90" s="64"/>
      <c r="K90" s="64"/>
      <c r="L90" s="64">
        <v>0</v>
      </c>
      <c r="M90" s="84">
        <v>0</v>
      </c>
      <c r="N90" s="65">
        <f t="shared" si="21"/>
        <v>1055</v>
      </c>
      <c r="O90" s="7"/>
    </row>
    <row r="91" spans="1:15" ht="11.25" customHeight="1" thickBot="1">
      <c r="A91" s="88"/>
      <c r="B91" s="89" t="s">
        <v>126</v>
      </c>
      <c r="C91" s="90">
        <v>53</v>
      </c>
      <c r="D91" s="90">
        <v>10</v>
      </c>
      <c r="E91" s="90">
        <v>165</v>
      </c>
      <c r="F91" s="90"/>
      <c r="G91" s="90">
        <v>827</v>
      </c>
      <c r="H91" s="90"/>
      <c r="I91" s="90">
        <f t="shared" si="22"/>
        <v>1055</v>
      </c>
      <c r="J91" s="90"/>
      <c r="K91" s="90"/>
      <c r="L91" s="90"/>
      <c r="M91" s="126">
        <v>0</v>
      </c>
      <c r="N91" s="85">
        <f t="shared" si="21"/>
        <v>1055</v>
      </c>
      <c r="O91" s="7"/>
    </row>
    <row r="92" spans="1:15" s="51" customFormat="1" ht="11.25" customHeight="1">
      <c r="A92" s="58" t="s">
        <v>57</v>
      </c>
      <c r="B92" s="59" t="s">
        <v>58</v>
      </c>
      <c r="C92" s="60"/>
      <c r="D92" s="60"/>
      <c r="E92" s="60"/>
      <c r="F92" s="60"/>
      <c r="G92" s="60">
        <v>3100</v>
      </c>
      <c r="H92" s="60"/>
      <c r="I92" s="60">
        <f>SUM(C92:H92)</f>
        <v>3100</v>
      </c>
      <c r="J92" s="60"/>
      <c r="K92" s="60"/>
      <c r="L92" s="60"/>
      <c r="M92" s="60">
        <f aca="true" t="shared" si="23" ref="M92:M101">K92+L92</f>
        <v>0</v>
      </c>
      <c r="N92" s="61">
        <f t="shared" si="21"/>
        <v>3100</v>
      </c>
      <c r="O92" s="34"/>
    </row>
    <row r="93" spans="1:15" s="51" customFormat="1" ht="11.25" customHeight="1">
      <c r="A93" s="62"/>
      <c r="B93" s="63" t="s">
        <v>145</v>
      </c>
      <c r="C93" s="64"/>
      <c r="D93" s="64"/>
      <c r="E93" s="64">
        <v>0</v>
      </c>
      <c r="F93" s="64"/>
      <c r="G93" s="64">
        <v>6200</v>
      </c>
      <c r="H93" s="64"/>
      <c r="I93" s="64">
        <f>SUM(C93:H93)</f>
        <v>6200</v>
      </c>
      <c r="J93" s="64"/>
      <c r="K93" s="64"/>
      <c r="L93" s="64"/>
      <c r="M93" s="64">
        <f t="shared" si="23"/>
        <v>0</v>
      </c>
      <c r="N93" s="65">
        <f t="shared" si="21"/>
        <v>6200</v>
      </c>
      <c r="O93" s="34"/>
    </row>
    <row r="94" spans="1:15" s="51" customFormat="1" ht="11.25" customHeight="1" thickBot="1">
      <c r="A94" s="88"/>
      <c r="B94" s="89" t="s">
        <v>126</v>
      </c>
      <c r="C94" s="90"/>
      <c r="D94" s="90"/>
      <c r="E94" s="90">
        <v>0</v>
      </c>
      <c r="F94" s="90"/>
      <c r="G94" s="90">
        <v>5950</v>
      </c>
      <c r="H94" s="90"/>
      <c r="I94" s="90">
        <f>SUM(C94:H94)</f>
        <v>5950</v>
      </c>
      <c r="J94" s="90"/>
      <c r="K94" s="90"/>
      <c r="L94" s="90"/>
      <c r="M94" s="90">
        <f t="shared" si="23"/>
        <v>0</v>
      </c>
      <c r="N94" s="85">
        <f t="shared" si="21"/>
        <v>5950</v>
      </c>
      <c r="O94" s="34"/>
    </row>
    <row r="95" spans="1:15" ht="11.25" customHeight="1">
      <c r="A95" s="58" t="s">
        <v>62</v>
      </c>
      <c r="B95" s="59" t="s">
        <v>63</v>
      </c>
      <c r="C95" s="60">
        <v>5283</v>
      </c>
      <c r="D95" s="60">
        <v>1796</v>
      </c>
      <c r="E95" s="60">
        <v>1214</v>
      </c>
      <c r="F95" s="60"/>
      <c r="G95" s="60"/>
      <c r="H95" s="60"/>
      <c r="I95" s="60">
        <f aca="true" t="shared" si="24" ref="I95:I101">SUM(C95:H95)</f>
        <v>8293</v>
      </c>
      <c r="J95" s="60"/>
      <c r="K95" s="60"/>
      <c r="L95" s="60"/>
      <c r="M95" s="60">
        <f t="shared" si="23"/>
        <v>0</v>
      </c>
      <c r="N95" s="61">
        <f t="shared" si="21"/>
        <v>8293</v>
      </c>
      <c r="O95" s="6"/>
    </row>
    <row r="96" spans="1:15" ht="11.25" customHeight="1">
      <c r="A96" s="62"/>
      <c r="B96" s="63" t="s">
        <v>157</v>
      </c>
      <c r="C96" s="64">
        <v>5283</v>
      </c>
      <c r="D96" s="64">
        <v>1796</v>
      </c>
      <c r="E96" s="64">
        <v>1214</v>
      </c>
      <c r="F96" s="64"/>
      <c r="G96" s="64"/>
      <c r="H96" s="64"/>
      <c r="I96" s="64">
        <f t="shared" si="24"/>
        <v>8293</v>
      </c>
      <c r="J96" s="64"/>
      <c r="K96" s="64"/>
      <c r="L96" s="64"/>
      <c r="M96" s="64">
        <f t="shared" si="23"/>
        <v>0</v>
      </c>
      <c r="N96" s="65">
        <f t="shared" si="21"/>
        <v>8293</v>
      </c>
      <c r="O96" s="6"/>
    </row>
    <row r="97" spans="1:15" ht="11.25" customHeight="1" thickBot="1">
      <c r="A97" s="66"/>
      <c r="B97" s="67" t="s">
        <v>126</v>
      </c>
      <c r="C97" s="68">
        <v>5267</v>
      </c>
      <c r="D97" s="68">
        <v>1794</v>
      </c>
      <c r="E97" s="68">
        <v>901</v>
      </c>
      <c r="F97" s="68"/>
      <c r="G97" s="68"/>
      <c r="H97" s="68"/>
      <c r="I97" s="68">
        <f t="shared" si="24"/>
        <v>7962</v>
      </c>
      <c r="J97" s="68"/>
      <c r="K97" s="68"/>
      <c r="L97" s="68"/>
      <c r="M97" s="68">
        <f t="shared" si="23"/>
        <v>0</v>
      </c>
      <c r="N97" s="85">
        <f t="shared" si="21"/>
        <v>7962</v>
      </c>
      <c r="O97" s="6"/>
    </row>
    <row r="98" spans="1:15" ht="11.25" customHeight="1">
      <c r="A98" s="58" t="s">
        <v>64</v>
      </c>
      <c r="B98" s="59" t="s">
        <v>65</v>
      </c>
      <c r="C98" s="60">
        <v>1139</v>
      </c>
      <c r="D98" s="60">
        <v>390</v>
      </c>
      <c r="E98" s="60">
        <v>785</v>
      </c>
      <c r="F98" s="60"/>
      <c r="G98" s="60"/>
      <c r="H98" s="60"/>
      <c r="I98" s="60">
        <f t="shared" si="24"/>
        <v>2314</v>
      </c>
      <c r="J98" s="60"/>
      <c r="K98" s="60"/>
      <c r="L98" s="60"/>
      <c r="M98" s="60">
        <f t="shared" si="23"/>
        <v>0</v>
      </c>
      <c r="N98" s="61">
        <f t="shared" si="21"/>
        <v>2314</v>
      </c>
      <c r="O98" s="6"/>
    </row>
    <row r="99" spans="1:15" ht="11.25" customHeight="1">
      <c r="A99" s="62"/>
      <c r="B99" s="63" t="s">
        <v>158</v>
      </c>
      <c r="C99" s="64">
        <v>1139</v>
      </c>
      <c r="D99" s="64">
        <v>390</v>
      </c>
      <c r="E99" s="64">
        <v>785</v>
      </c>
      <c r="F99" s="64"/>
      <c r="G99" s="64"/>
      <c r="H99" s="64"/>
      <c r="I99" s="64">
        <f t="shared" si="24"/>
        <v>2314</v>
      </c>
      <c r="J99" s="64"/>
      <c r="K99" s="64"/>
      <c r="L99" s="64"/>
      <c r="M99" s="64">
        <f t="shared" si="23"/>
        <v>0</v>
      </c>
      <c r="N99" s="65">
        <f t="shared" si="21"/>
        <v>2314</v>
      </c>
      <c r="O99" s="6"/>
    </row>
    <row r="100" spans="1:15" ht="11.25" customHeight="1" thickBot="1">
      <c r="A100" s="88"/>
      <c r="B100" s="89" t="s">
        <v>126</v>
      </c>
      <c r="C100" s="90">
        <v>1145</v>
      </c>
      <c r="D100" s="90">
        <v>393</v>
      </c>
      <c r="E100" s="90">
        <v>629</v>
      </c>
      <c r="F100" s="90"/>
      <c r="G100" s="90"/>
      <c r="H100" s="90"/>
      <c r="I100" s="90">
        <f t="shared" si="24"/>
        <v>2167</v>
      </c>
      <c r="J100" s="90"/>
      <c r="K100" s="90"/>
      <c r="L100" s="90"/>
      <c r="M100" s="90">
        <f t="shared" si="23"/>
        <v>0</v>
      </c>
      <c r="N100" s="85">
        <f t="shared" si="21"/>
        <v>2167</v>
      </c>
      <c r="O100" s="6"/>
    </row>
    <row r="101" spans="1:15" ht="11.25" customHeight="1" thickBot="1">
      <c r="A101" s="92" t="s">
        <v>134</v>
      </c>
      <c r="B101" s="93" t="s">
        <v>182</v>
      </c>
      <c r="C101" s="86"/>
      <c r="D101" s="86"/>
      <c r="E101" s="86">
        <v>1297</v>
      </c>
      <c r="F101" s="86">
        <v>0</v>
      </c>
      <c r="G101" s="86"/>
      <c r="H101" s="86"/>
      <c r="I101" s="86">
        <f t="shared" si="24"/>
        <v>1297</v>
      </c>
      <c r="J101" s="86"/>
      <c r="K101" s="86"/>
      <c r="L101" s="86"/>
      <c r="M101" s="86">
        <f t="shared" si="23"/>
        <v>0</v>
      </c>
      <c r="N101" s="61">
        <f t="shared" si="21"/>
        <v>1297</v>
      </c>
      <c r="O101" s="6"/>
    </row>
    <row r="102" spans="1:15" s="24" customFormat="1" ht="11.25" customHeight="1">
      <c r="A102" s="20" t="s">
        <v>66</v>
      </c>
      <c r="B102" s="21" t="s">
        <v>184</v>
      </c>
      <c r="C102" s="22">
        <f>C76+C79+C82+C85+C89+C92+C95+C98</f>
        <v>7740</v>
      </c>
      <c r="D102" s="22">
        <f>D76+D79+D82+D85+D89+D92+D95+D98</f>
        <v>2704</v>
      </c>
      <c r="E102" s="22">
        <f>E76+E79+E82+E85+E89+E92+E95+E98</f>
        <v>25665</v>
      </c>
      <c r="F102" s="22">
        <f>F76+F79+F82+F85+F89+F92+F95+F98</f>
        <v>0</v>
      </c>
      <c r="G102" s="22">
        <f>G76+G79+G82+G85+G89+G92+G95+G98</f>
        <v>4105</v>
      </c>
      <c r="H102" s="22">
        <f>H76+H79+H82+H85+H89+H92+H95+H98</f>
        <v>0</v>
      </c>
      <c r="I102" s="22">
        <f>I76+I79+I82+I85+I89+I92+I95+I98</f>
        <v>40214</v>
      </c>
      <c r="J102" s="22">
        <f>J76+J79+J82+J85+J89+J92+J95+J98</f>
        <v>13333</v>
      </c>
      <c r="K102" s="22">
        <f>K76+K79+K82+K85+K89+K92+K95+K98</f>
        <v>0</v>
      </c>
      <c r="L102" s="22">
        <f>L76+L79+L82+L85+L89+L92+L95+L98</f>
        <v>9000</v>
      </c>
      <c r="M102" s="149">
        <f>M76+M79+M82+M85+M89+M92+M95+M98</f>
        <v>22333</v>
      </c>
      <c r="N102" s="144">
        <f>N76+N79+N82+N85+N89+N92+N95+N98</f>
        <v>62547</v>
      </c>
      <c r="O102" s="23"/>
    </row>
    <row r="103" spans="1:15" s="24" customFormat="1" ht="11.25" customHeight="1">
      <c r="A103" s="25"/>
      <c r="B103" s="26" t="s">
        <v>185</v>
      </c>
      <c r="C103" s="27">
        <f>C77+C80+C83+C86+C90+C93+C96+C99</f>
        <v>7653</v>
      </c>
      <c r="D103" s="27">
        <f>D77+D80+D83+D86+D90+D93+D96+D99</f>
        <v>2714</v>
      </c>
      <c r="E103" s="27">
        <f>E77+E80+E83+E86+E90+E93+E96+E99</f>
        <v>29227</v>
      </c>
      <c r="F103" s="27">
        <f>F77+F80+F83+F86+F90+F93+F96+F99</f>
        <v>0</v>
      </c>
      <c r="G103" s="27">
        <f>G77+G80+G83+G86+G90+G93+G96+G99</f>
        <v>7520</v>
      </c>
      <c r="H103" s="27">
        <f>H77+H80+H83+H86+H90+H93+H96+H99</f>
        <v>0</v>
      </c>
      <c r="I103" s="27">
        <f>I77+I80+I83+I86+I90+I93+I96+I99</f>
        <v>47114</v>
      </c>
      <c r="J103" s="27">
        <f>J77+J80+J83+J86+J90+J93+J96+J99</f>
        <v>13333</v>
      </c>
      <c r="K103" s="27">
        <f>K77+K80+K83+K86+K90+K93+K96+K99</f>
        <v>0</v>
      </c>
      <c r="L103" s="27">
        <f>L77+L80+L83+L86+L90+L93+L96+L99</f>
        <v>6000</v>
      </c>
      <c r="M103" s="150">
        <f>M77+M80+M83+M86+M90+M93+M96+M99</f>
        <v>19333</v>
      </c>
      <c r="N103" s="39">
        <f>N77+N80+N83+N86+N90+N93+N96+N99</f>
        <v>66447</v>
      </c>
      <c r="O103" s="23"/>
    </row>
    <row r="104" spans="1:15" s="24" customFormat="1" ht="11.25" customHeight="1" thickBot="1">
      <c r="A104" s="28"/>
      <c r="B104" s="29" t="s">
        <v>126</v>
      </c>
      <c r="C104" s="30">
        <f>C78+C81+C84+C87+C91+C94+C97+C100+C101+C88</f>
        <v>7633</v>
      </c>
      <c r="D104" s="30">
        <f>D78+D81+D84+D87+D91+D94+D97+D100+D101+D88</f>
        <v>2632</v>
      </c>
      <c r="E104" s="30">
        <f>E78+E81+E84+E87+E91+E94+E97+E100+E101+E88</f>
        <v>31302</v>
      </c>
      <c r="F104" s="30">
        <f>F78+F81+F84+F87+F91+F94+F97+F100+F101+F88</f>
        <v>0</v>
      </c>
      <c r="G104" s="30">
        <f>G78+G81+G84+G87+G91+G94+G97+G100+G101+G88</f>
        <v>7265</v>
      </c>
      <c r="H104" s="30">
        <f>H78+H81+H84+H87+H91+H94+H97+H100+H101+H88</f>
        <v>0</v>
      </c>
      <c r="I104" s="30">
        <f>I78+I81+I84+I87+I91+I94+I97+I100+I101+I88</f>
        <v>48832</v>
      </c>
      <c r="J104" s="30">
        <f>J78+J81+J84+J87+J91+J94+J97+J100+J101+J88</f>
        <v>13200</v>
      </c>
      <c r="K104" s="30">
        <f>K78+K81+K84+K87+K91+K94+K97+K100+K101+K88</f>
        <v>0</v>
      </c>
      <c r="L104" s="30">
        <f>L78+L81+L84+L87+L91+L94+L97+L100+L101+L88</f>
        <v>6000</v>
      </c>
      <c r="M104" s="151">
        <f>M78+M81+M84+M87+M91+M94+M97+M100+M101+M88</f>
        <v>19200</v>
      </c>
      <c r="N104" s="152">
        <f>N78+N81+N84+N87+N91+N94+N97+N100+N101+N88</f>
        <v>68032</v>
      </c>
      <c r="O104" s="23"/>
    </row>
    <row r="105" spans="1:15" ht="11.25" customHeight="1">
      <c r="A105" s="82" t="s">
        <v>67</v>
      </c>
      <c r="B105" s="83" t="s">
        <v>68</v>
      </c>
      <c r="C105" s="84">
        <v>0</v>
      </c>
      <c r="D105" s="84"/>
      <c r="E105" s="84">
        <v>614</v>
      </c>
      <c r="F105" s="84"/>
      <c r="G105" s="84">
        <v>200</v>
      </c>
      <c r="H105" s="84">
        <v>0</v>
      </c>
      <c r="I105" s="84">
        <f aca="true" t="shared" si="25" ref="I105:I110">SUM(C105:H105)</f>
        <v>814</v>
      </c>
      <c r="J105" s="84"/>
      <c r="K105" s="84"/>
      <c r="L105" s="84"/>
      <c r="M105" s="84">
        <f aca="true" t="shared" si="26" ref="M105:M110">K105+L105</f>
        <v>0</v>
      </c>
      <c r="N105" s="85">
        <f aca="true" t="shared" si="27" ref="N105:N110">I105+M105</f>
        <v>814</v>
      </c>
      <c r="O105" s="6"/>
    </row>
    <row r="106" spans="1:15" ht="11.25" customHeight="1">
      <c r="A106" s="62"/>
      <c r="B106" s="63" t="s">
        <v>131</v>
      </c>
      <c r="C106" s="64">
        <v>0</v>
      </c>
      <c r="D106" s="64"/>
      <c r="E106" s="64">
        <v>1015</v>
      </c>
      <c r="F106" s="64">
        <v>20</v>
      </c>
      <c r="G106" s="64">
        <v>55</v>
      </c>
      <c r="H106" s="64">
        <v>0</v>
      </c>
      <c r="I106" s="64">
        <f t="shared" si="25"/>
        <v>1090</v>
      </c>
      <c r="J106" s="64"/>
      <c r="K106" s="64"/>
      <c r="L106" s="64"/>
      <c r="M106" s="84">
        <f t="shared" si="26"/>
        <v>0</v>
      </c>
      <c r="N106" s="85">
        <f t="shared" si="27"/>
        <v>1090</v>
      </c>
      <c r="O106" s="6"/>
    </row>
    <row r="107" spans="1:15" ht="11.25" customHeight="1" thickBot="1">
      <c r="A107" s="66"/>
      <c r="B107" s="67" t="s">
        <v>126</v>
      </c>
      <c r="C107" s="68"/>
      <c r="D107" s="68"/>
      <c r="E107" s="68">
        <v>900</v>
      </c>
      <c r="F107" s="68">
        <v>20</v>
      </c>
      <c r="G107" s="68">
        <v>55</v>
      </c>
      <c r="H107" s="68"/>
      <c r="I107" s="68">
        <f t="shared" si="25"/>
        <v>975</v>
      </c>
      <c r="J107" s="68"/>
      <c r="K107" s="68"/>
      <c r="L107" s="68"/>
      <c r="M107" s="86">
        <f t="shared" si="26"/>
        <v>0</v>
      </c>
      <c r="N107" s="91">
        <f t="shared" si="27"/>
        <v>975</v>
      </c>
      <c r="O107" s="6"/>
    </row>
    <row r="108" spans="1:15" ht="11.25" customHeight="1">
      <c r="A108" s="58" t="s">
        <v>69</v>
      </c>
      <c r="B108" s="59" t="s">
        <v>70</v>
      </c>
      <c r="C108" s="60"/>
      <c r="D108" s="60"/>
      <c r="E108" s="60">
        <v>714</v>
      </c>
      <c r="F108" s="60"/>
      <c r="G108" s="60">
        <v>0</v>
      </c>
      <c r="H108" s="60"/>
      <c r="I108" s="60">
        <f t="shared" si="25"/>
        <v>714</v>
      </c>
      <c r="J108" s="60"/>
      <c r="K108" s="60"/>
      <c r="L108" s="60"/>
      <c r="M108" s="60">
        <f t="shared" si="26"/>
        <v>0</v>
      </c>
      <c r="N108" s="85">
        <f t="shared" si="27"/>
        <v>714</v>
      </c>
      <c r="O108" s="6"/>
    </row>
    <row r="109" spans="1:15" ht="11.25" customHeight="1">
      <c r="A109" s="62"/>
      <c r="B109" s="63" t="s">
        <v>131</v>
      </c>
      <c r="C109" s="64"/>
      <c r="D109" s="64"/>
      <c r="E109" s="64">
        <v>864</v>
      </c>
      <c r="F109" s="64"/>
      <c r="G109" s="64">
        <v>0</v>
      </c>
      <c r="H109" s="64">
        <v>32</v>
      </c>
      <c r="I109" s="64">
        <f t="shared" si="25"/>
        <v>896</v>
      </c>
      <c r="J109" s="64"/>
      <c r="K109" s="64"/>
      <c r="L109" s="64"/>
      <c r="M109" s="64">
        <f t="shared" si="26"/>
        <v>0</v>
      </c>
      <c r="N109" s="85">
        <f t="shared" si="27"/>
        <v>896</v>
      </c>
      <c r="O109" s="6"/>
    </row>
    <row r="110" spans="1:15" ht="11.25" customHeight="1" thickBot="1">
      <c r="A110" s="88"/>
      <c r="B110" s="89" t="s">
        <v>126</v>
      </c>
      <c r="C110" s="90"/>
      <c r="D110" s="90"/>
      <c r="E110" s="90">
        <v>701</v>
      </c>
      <c r="F110" s="90"/>
      <c r="G110" s="90">
        <v>0</v>
      </c>
      <c r="H110" s="90"/>
      <c r="I110" s="90">
        <f t="shared" si="25"/>
        <v>701</v>
      </c>
      <c r="J110" s="90"/>
      <c r="K110" s="90"/>
      <c r="L110" s="90"/>
      <c r="M110" s="90">
        <f t="shared" si="26"/>
        <v>0</v>
      </c>
      <c r="N110" s="85">
        <f t="shared" si="27"/>
        <v>701</v>
      </c>
      <c r="O110" s="6"/>
    </row>
    <row r="111" spans="1:15" s="24" customFormat="1" ht="11.25" customHeight="1">
      <c r="A111" s="35" t="s">
        <v>71</v>
      </c>
      <c r="B111" s="36" t="s">
        <v>72</v>
      </c>
      <c r="C111" s="37">
        <f>C105+C108</f>
        <v>0</v>
      </c>
      <c r="D111" s="37">
        <f aca="true" t="shared" si="28" ref="D111:N111">D105+D108</f>
        <v>0</v>
      </c>
      <c r="E111" s="37">
        <f t="shared" si="28"/>
        <v>1328</v>
      </c>
      <c r="F111" s="37">
        <f t="shared" si="28"/>
        <v>0</v>
      </c>
      <c r="G111" s="37">
        <f t="shared" si="28"/>
        <v>200</v>
      </c>
      <c r="H111" s="37">
        <f t="shared" si="28"/>
        <v>0</v>
      </c>
      <c r="I111" s="37">
        <f t="shared" si="28"/>
        <v>1528</v>
      </c>
      <c r="J111" s="37"/>
      <c r="K111" s="37">
        <f t="shared" si="28"/>
        <v>0</v>
      </c>
      <c r="L111" s="37">
        <f t="shared" si="28"/>
        <v>0</v>
      </c>
      <c r="M111" s="37">
        <f t="shared" si="28"/>
        <v>0</v>
      </c>
      <c r="N111" s="145">
        <f t="shared" si="28"/>
        <v>1528</v>
      </c>
      <c r="O111" s="38"/>
    </row>
    <row r="112" spans="1:15" s="24" customFormat="1" ht="11.25" customHeight="1">
      <c r="A112" s="25"/>
      <c r="B112" s="26" t="s">
        <v>131</v>
      </c>
      <c r="C112" s="27">
        <f aca="true" t="shared" si="29" ref="C112:N112">C106+C109</f>
        <v>0</v>
      </c>
      <c r="D112" s="27">
        <f t="shared" si="29"/>
        <v>0</v>
      </c>
      <c r="E112" s="27">
        <f t="shared" si="29"/>
        <v>1879</v>
      </c>
      <c r="F112" s="27">
        <f t="shared" si="29"/>
        <v>20</v>
      </c>
      <c r="G112" s="27">
        <f t="shared" si="29"/>
        <v>55</v>
      </c>
      <c r="H112" s="27">
        <f t="shared" si="29"/>
        <v>32</v>
      </c>
      <c r="I112" s="27">
        <f t="shared" si="29"/>
        <v>1986</v>
      </c>
      <c r="J112" s="27"/>
      <c r="K112" s="27">
        <f t="shared" si="29"/>
        <v>0</v>
      </c>
      <c r="L112" s="27">
        <f t="shared" si="29"/>
        <v>0</v>
      </c>
      <c r="M112" s="27">
        <f t="shared" si="29"/>
        <v>0</v>
      </c>
      <c r="N112" s="39">
        <f t="shared" si="29"/>
        <v>1986</v>
      </c>
      <c r="O112" s="38"/>
    </row>
    <row r="113" spans="1:15" s="24" customFormat="1" ht="11.25" customHeight="1" thickBot="1">
      <c r="A113" s="25"/>
      <c r="B113" s="26" t="s">
        <v>126</v>
      </c>
      <c r="C113" s="27">
        <f>C107+C110</f>
        <v>0</v>
      </c>
      <c r="D113" s="27">
        <f aca="true" t="shared" si="30" ref="D113:N113">D107+D110</f>
        <v>0</v>
      </c>
      <c r="E113" s="27">
        <f t="shared" si="30"/>
        <v>1601</v>
      </c>
      <c r="F113" s="27">
        <f t="shared" si="30"/>
        <v>20</v>
      </c>
      <c r="G113" s="27">
        <f t="shared" si="30"/>
        <v>55</v>
      </c>
      <c r="H113" s="27">
        <f t="shared" si="30"/>
        <v>0</v>
      </c>
      <c r="I113" s="27">
        <f t="shared" si="30"/>
        <v>1676</v>
      </c>
      <c r="J113" s="27"/>
      <c r="K113" s="27">
        <f t="shared" si="30"/>
        <v>0</v>
      </c>
      <c r="L113" s="27">
        <f t="shared" si="30"/>
        <v>0</v>
      </c>
      <c r="M113" s="27">
        <f t="shared" si="30"/>
        <v>0</v>
      </c>
      <c r="N113" s="39">
        <f t="shared" si="30"/>
        <v>1676</v>
      </c>
      <c r="O113" s="38"/>
    </row>
    <row r="114" spans="1:15" s="44" customFormat="1" ht="12" customHeight="1">
      <c r="A114" s="130">
        <v>1</v>
      </c>
      <c r="B114" s="131" t="s">
        <v>73</v>
      </c>
      <c r="C114" s="132">
        <f>C5+C40+C64+C73+C102+C111</f>
        <v>87120</v>
      </c>
      <c r="D114" s="132">
        <f>D5+D40+D64+D73+D102+D111</f>
        <v>28096</v>
      </c>
      <c r="E114" s="132">
        <f>E5+E40+E64+E73+E102+E111</f>
        <v>72969</v>
      </c>
      <c r="F114" s="132">
        <f>F5+F40+F64+F73+F102+F111</f>
        <v>5851</v>
      </c>
      <c r="G114" s="132">
        <f>G5+G40+G64+G73+G102+G111</f>
        <v>5880</v>
      </c>
      <c r="H114" s="132">
        <f>H5+H40+H64+H73+H102+H111</f>
        <v>6960</v>
      </c>
      <c r="I114" s="132">
        <f>I5+I40+I64+I73+I102+I111</f>
        <v>206876</v>
      </c>
      <c r="J114" s="132">
        <f>J5+J40+J64+J73+J102+J111</f>
        <v>25333</v>
      </c>
      <c r="K114" s="132">
        <f>K5+K40+K64+K73+K102+K111</f>
        <v>0</v>
      </c>
      <c r="L114" s="132">
        <f>L5+L40+L64+L73+L102+L111</f>
        <v>10500</v>
      </c>
      <c r="M114" s="132">
        <f>M5+M40+M64+M73+M102+M111</f>
        <v>35833</v>
      </c>
      <c r="N114" s="132">
        <f>N5+N40+N64+N73+N102+N111</f>
        <v>242709</v>
      </c>
      <c r="O114" s="43"/>
    </row>
    <row r="115" spans="1:15" s="44" customFormat="1" ht="12" customHeight="1">
      <c r="A115" s="133"/>
      <c r="B115" s="134" t="s">
        <v>135</v>
      </c>
      <c r="C115" s="135">
        <f>C6+C9+C41+C65+C74+C103+C112</f>
        <v>87963</v>
      </c>
      <c r="D115" s="135">
        <f>D6+D9+D41+D65+D74+D103+D112</f>
        <v>29085</v>
      </c>
      <c r="E115" s="135">
        <f>E6+E9+E41+E65+E74+E103+E112</f>
        <v>73953</v>
      </c>
      <c r="F115" s="135">
        <f>F6+F9+F41+F65+F74+F103+F112</f>
        <v>26893</v>
      </c>
      <c r="G115" s="135">
        <f>G6+G9+G41+G65+G74+G103+G112</f>
        <v>9979</v>
      </c>
      <c r="H115" s="135">
        <f>H6+H9+H41+H65+H74+H103+H112</f>
        <v>7022</v>
      </c>
      <c r="I115" s="135">
        <f>I6+I9+I41+I65+I74+I103+I112</f>
        <v>234895</v>
      </c>
      <c r="J115" s="135">
        <f>J6+J9+J41+J65+J74+J103+J112</f>
        <v>25333</v>
      </c>
      <c r="K115" s="135">
        <f>K6+K9+K41+K65+K74+K103+K112</f>
        <v>0</v>
      </c>
      <c r="L115" s="135">
        <f>L6+L9+L41+L65+L74+L103+L112</f>
        <v>9195</v>
      </c>
      <c r="M115" s="147">
        <f>M6+M9+M41+M65+M74+M103+M112</f>
        <v>34528</v>
      </c>
      <c r="N115" s="146">
        <f>N6+N9+N41+N65+N74+N103+N112</f>
        <v>269423</v>
      </c>
      <c r="O115" s="43"/>
    </row>
    <row r="116" spans="1:15" s="44" customFormat="1" ht="12" customHeight="1" thickBot="1">
      <c r="A116" s="136"/>
      <c r="B116" s="137" t="s">
        <v>136</v>
      </c>
      <c r="C116" s="138">
        <f>C7+C10+C42+C66+C75+C104+C113</f>
        <v>87844</v>
      </c>
      <c r="D116" s="138">
        <f>D7+D10+D42+D66+D75+D104+D113</f>
        <v>28841</v>
      </c>
      <c r="E116" s="138">
        <f>E7+E10+E42+E66+E75+E104+E113</f>
        <v>74711</v>
      </c>
      <c r="F116" s="138">
        <f>F7+F10+F42+F66+F75+F104+F113</f>
        <v>27064</v>
      </c>
      <c r="G116" s="138">
        <f>G7+G10+G42+G66+G75+G104+G113</f>
        <v>9723</v>
      </c>
      <c r="H116" s="138">
        <f>H7+H10+H42+H66+H75+H104+H113</f>
        <v>0</v>
      </c>
      <c r="I116" s="138">
        <f>I7+I10+I42+I66+I75+I104+I113</f>
        <v>228183</v>
      </c>
      <c r="J116" s="138">
        <f>J7+J10+J42+J66+J75+J104+J113</f>
        <v>25200</v>
      </c>
      <c r="K116" s="138">
        <f>K7+K10+K42+K66+K75+K104+K113</f>
        <v>0</v>
      </c>
      <c r="L116" s="138">
        <f>L7+L10+L42+L66+L75+L104+L113</f>
        <v>9395</v>
      </c>
      <c r="M116" s="138">
        <f>M7+M10+M42+M66+M75+M104+M113</f>
        <v>34595</v>
      </c>
      <c r="N116" s="148">
        <f>N7+N10+N42+N66+N75+N104+N113</f>
        <v>262778</v>
      </c>
      <c r="O116" s="43"/>
    </row>
    <row r="117" spans="1:15" ht="11.25" customHeight="1">
      <c r="A117" s="58" t="s">
        <v>74</v>
      </c>
      <c r="B117" s="59" t="s">
        <v>75</v>
      </c>
      <c r="C117" s="60">
        <v>24850</v>
      </c>
      <c r="D117" s="60">
        <v>8152</v>
      </c>
      <c r="E117" s="60">
        <v>2052</v>
      </c>
      <c r="F117" s="60"/>
      <c r="G117" s="60"/>
      <c r="H117" s="60"/>
      <c r="I117" s="60">
        <f aca="true" t="shared" si="31" ref="I117:I122">SUM(C117:H117)</f>
        <v>35054</v>
      </c>
      <c r="J117" s="60"/>
      <c r="K117" s="60"/>
      <c r="L117" s="60"/>
      <c r="M117" s="60">
        <f aca="true" t="shared" si="32" ref="M117:M122">K117+L117</f>
        <v>0</v>
      </c>
      <c r="N117" s="61">
        <f aca="true" t="shared" si="33" ref="N117:N122">I117+M117</f>
        <v>35054</v>
      </c>
      <c r="O117" s="6"/>
    </row>
    <row r="118" spans="1:15" ht="11.25" customHeight="1">
      <c r="A118" s="82"/>
      <c r="B118" s="83" t="s">
        <v>131</v>
      </c>
      <c r="C118" s="84">
        <v>24830</v>
      </c>
      <c r="D118" s="84">
        <v>8192</v>
      </c>
      <c r="E118" s="84">
        <v>1701</v>
      </c>
      <c r="F118" s="84"/>
      <c r="G118" s="84"/>
      <c r="H118" s="84"/>
      <c r="I118" s="84">
        <f t="shared" si="31"/>
        <v>34723</v>
      </c>
      <c r="J118" s="84"/>
      <c r="K118" s="84"/>
      <c r="L118" s="84">
        <v>750</v>
      </c>
      <c r="M118" s="84">
        <f t="shared" si="32"/>
        <v>750</v>
      </c>
      <c r="N118" s="65">
        <f t="shared" si="33"/>
        <v>35473</v>
      </c>
      <c r="O118" s="6"/>
    </row>
    <row r="119" spans="1:15" ht="11.25" customHeight="1" thickBot="1">
      <c r="A119" s="66"/>
      <c r="B119" s="67" t="s">
        <v>126</v>
      </c>
      <c r="C119" s="68">
        <v>24290</v>
      </c>
      <c r="D119" s="68">
        <v>8136</v>
      </c>
      <c r="E119" s="68">
        <v>1180</v>
      </c>
      <c r="F119" s="68"/>
      <c r="G119" s="68"/>
      <c r="H119" s="68"/>
      <c r="I119" s="86">
        <f t="shared" si="31"/>
        <v>33606</v>
      </c>
      <c r="J119" s="86"/>
      <c r="K119" s="68"/>
      <c r="L119" s="68">
        <v>664</v>
      </c>
      <c r="M119" s="84">
        <f t="shared" si="32"/>
        <v>664</v>
      </c>
      <c r="N119" s="85">
        <f t="shared" si="33"/>
        <v>34270</v>
      </c>
      <c r="O119" s="6"/>
    </row>
    <row r="120" spans="1:15" ht="11.25" customHeight="1">
      <c r="A120" s="58" t="s">
        <v>76</v>
      </c>
      <c r="B120" s="59" t="s">
        <v>77</v>
      </c>
      <c r="C120" s="60">
        <v>200</v>
      </c>
      <c r="D120" s="60">
        <v>58</v>
      </c>
      <c r="E120" s="60">
        <v>112</v>
      </c>
      <c r="F120" s="60"/>
      <c r="G120" s="60"/>
      <c r="H120" s="60"/>
      <c r="I120" s="60">
        <f t="shared" si="31"/>
        <v>370</v>
      </c>
      <c r="J120" s="60"/>
      <c r="K120" s="60"/>
      <c r="L120" s="60"/>
      <c r="M120" s="60">
        <f t="shared" si="32"/>
        <v>0</v>
      </c>
      <c r="N120" s="61">
        <f t="shared" si="33"/>
        <v>370</v>
      </c>
      <c r="O120" s="6"/>
    </row>
    <row r="121" spans="1:15" ht="11.25" customHeight="1">
      <c r="A121" s="92"/>
      <c r="B121" s="93" t="s">
        <v>183</v>
      </c>
      <c r="C121" s="86">
        <v>232</v>
      </c>
      <c r="D121" s="86">
        <v>72</v>
      </c>
      <c r="E121" s="86">
        <v>210</v>
      </c>
      <c r="F121" s="86"/>
      <c r="G121" s="86"/>
      <c r="H121" s="86"/>
      <c r="I121" s="84">
        <f t="shared" si="31"/>
        <v>514</v>
      </c>
      <c r="J121" s="86"/>
      <c r="K121" s="86"/>
      <c r="L121" s="86"/>
      <c r="M121" s="84">
        <f t="shared" si="32"/>
        <v>0</v>
      </c>
      <c r="N121" s="65">
        <f t="shared" si="33"/>
        <v>514</v>
      </c>
      <c r="O121" s="6"/>
    </row>
    <row r="122" spans="1:62" s="18" customFormat="1" ht="11.25" customHeight="1" thickBot="1">
      <c r="A122" s="88"/>
      <c r="B122" s="89" t="s">
        <v>126</v>
      </c>
      <c r="C122" s="90">
        <v>231</v>
      </c>
      <c r="D122" s="90">
        <v>72</v>
      </c>
      <c r="E122" s="90">
        <v>124</v>
      </c>
      <c r="F122" s="90"/>
      <c r="G122" s="90"/>
      <c r="H122" s="90"/>
      <c r="I122" s="90">
        <f t="shared" si="31"/>
        <v>427</v>
      </c>
      <c r="J122" s="90"/>
      <c r="K122" s="90"/>
      <c r="L122" s="90"/>
      <c r="M122" s="90">
        <f t="shared" si="32"/>
        <v>0</v>
      </c>
      <c r="N122" s="127">
        <f t="shared" si="33"/>
        <v>427</v>
      </c>
      <c r="O122" s="6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</row>
    <row r="123" spans="1:15" ht="10.5" customHeight="1">
      <c r="A123" s="58" t="s">
        <v>78</v>
      </c>
      <c r="B123" s="59" t="s">
        <v>79</v>
      </c>
      <c r="C123" s="60"/>
      <c r="D123" s="60"/>
      <c r="E123" s="60">
        <v>529</v>
      </c>
      <c r="F123" s="60"/>
      <c r="G123" s="60"/>
      <c r="H123" s="60"/>
      <c r="I123" s="60">
        <f aca="true" t="shared" si="34" ref="I123:I128">SUM(C123:H123)</f>
        <v>529</v>
      </c>
      <c r="J123" s="60"/>
      <c r="K123" s="60"/>
      <c r="L123" s="60"/>
      <c r="M123" s="60">
        <f>K123+L123</f>
        <v>0</v>
      </c>
      <c r="N123" s="61">
        <f aca="true" t="shared" si="35" ref="N123:N128">I123+M123</f>
        <v>529</v>
      </c>
      <c r="O123" s="6"/>
    </row>
    <row r="124" spans="1:15" ht="10.5" customHeight="1">
      <c r="A124" s="62"/>
      <c r="B124" s="63" t="s">
        <v>131</v>
      </c>
      <c r="C124" s="64"/>
      <c r="D124" s="64"/>
      <c r="E124" s="64">
        <v>402</v>
      </c>
      <c r="F124" s="64"/>
      <c r="G124" s="64"/>
      <c r="H124" s="64"/>
      <c r="I124" s="64">
        <f t="shared" si="34"/>
        <v>402</v>
      </c>
      <c r="J124" s="64"/>
      <c r="K124" s="64"/>
      <c r="L124" s="64"/>
      <c r="M124" s="64">
        <f>K124+L124</f>
        <v>0</v>
      </c>
      <c r="N124" s="65">
        <f t="shared" si="35"/>
        <v>402</v>
      </c>
      <c r="O124" s="6"/>
    </row>
    <row r="125" spans="1:15" ht="10.5" customHeight="1" thickBot="1">
      <c r="A125" s="66"/>
      <c r="B125" s="67" t="s">
        <v>126</v>
      </c>
      <c r="C125" s="68"/>
      <c r="D125" s="68"/>
      <c r="E125" s="68">
        <v>402</v>
      </c>
      <c r="F125" s="68"/>
      <c r="G125" s="68"/>
      <c r="H125" s="68"/>
      <c r="I125" s="68">
        <f t="shared" si="34"/>
        <v>402</v>
      </c>
      <c r="J125" s="68"/>
      <c r="K125" s="68"/>
      <c r="L125" s="68"/>
      <c r="M125" s="68">
        <f>K125+L125</f>
        <v>0</v>
      </c>
      <c r="N125" s="85">
        <f t="shared" si="35"/>
        <v>402</v>
      </c>
      <c r="O125" s="6"/>
    </row>
    <row r="126" spans="1:15" ht="10.5" customHeight="1">
      <c r="A126" s="58" t="s">
        <v>81</v>
      </c>
      <c r="B126" s="59" t="s">
        <v>80</v>
      </c>
      <c r="C126" s="60"/>
      <c r="D126" s="60"/>
      <c r="E126" s="60">
        <v>3503</v>
      </c>
      <c r="F126" s="60"/>
      <c r="G126" s="60"/>
      <c r="H126" s="60"/>
      <c r="I126" s="60">
        <f t="shared" si="34"/>
        <v>3503</v>
      </c>
      <c r="J126" s="60"/>
      <c r="K126" s="60"/>
      <c r="L126" s="60">
        <v>0</v>
      </c>
      <c r="M126" s="60">
        <v>0</v>
      </c>
      <c r="N126" s="61">
        <f t="shared" si="35"/>
        <v>3503</v>
      </c>
      <c r="O126" s="6"/>
    </row>
    <row r="127" spans="1:15" ht="10.5" customHeight="1">
      <c r="A127" s="62"/>
      <c r="B127" s="63" t="s">
        <v>131</v>
      </c>
      <c r="C127" s="64"/>
      <c r="D127" s="64"/>
      <c r="E127" s="64">
        <v>3503</v>
      </c>
      <c r="F127" s="64"/>
      <c r="G127" s="64"/>
      <c r="H127" s="64"/>
      <c r="I127" s="64">
        <f t="shared" si="34"/>
        <v>3503</v>
      </c>
      <c r="J127" s="64"/>
      <c r="K127" s="64"/>
      <c r="L127" s="64">
        <v>0</v>
      </c>
      <c r="M127" s="64">
        <f>K127+L127</f>
        <v>0</v>
      </c>
      <c r="N127" s="65">
        <f t="shared" si="35"/>
        <v>3503</v>
      </c>
      <c r="O127" s="6"/>
    </row>
    <row r="128" spans="1:15" ht="10.5" customHeight="1" thickBot="1">
      <c r="A128" s="66"/>
      <c r="B128" s="67" t="s">
        <v>126</v>
      </c>
      <c r="C128" s="68"/>
      <c r="D128" s="68"/>
      <c r="E128" s="68">
        <v>3526</v>
      </c>
      <c r="F128" s="68"/>
      <c r="G128" s="68"/>
      <c r="H128" s="68"/>
      <c r="I128" s="68">
        <f t="shared" si="34"/>
        <v>3526</v>
      </c>
      <c r="J128" s="68"/>
      <c r="K128" s="68"/>
      <c r="L128" s="68">
        <v>0</v>
      </c>
      <c r="M128" s="68">
        <v>0</v>
      </c>
      <c r="N128" s="85">
        <f t="shared" si="35"/>
        <v>3526</v>
      </c>
      <c r="O128" s="6"/>
    </row>
    <row r="129" spans="1:15" s="5" customFormat="1" ht="11.25" customHeight="1">
      <c r="A129" s="70">
        <v>2</v>
      </c>
      <c r="B129" s="71" t="s">
        <v>110</v>
      </c>
      <c r="C129" s="72">
        <f>C117+C120+C123+C126</f>
        <v>25050</v>
      </c>
      <c r="D129" s="72">
        <f>D117+D120+D123+D126</f>
        <v>8210</v>
      </c>
      <c r="E129" s="72">
        <f>E117+E120+E123+E126</f>
        <v>6196</v>
      </c>
      <c r="F129" s="72">
        <f>F117+F120+F123+F126</f>
        <v>0</v>
      </c>
      <c r="G129" s="72">
        <f>G117+G120+G123+G126</f>
        <v>0</v>
      </c>
      <c r="H129" s="72">
        <f>H117+H120+H123+H126</f>
        <v>0</v>
      </c>
      <c r="I129" s="72">
        <f>I117+I120+I123+I126</f>
        <v>39456</v>
      </c>
      <c r="J129" s="72">
        <f>J117+J120+J123+J126</f>
        <v>0</v>
      </c>
      <c r="K129" s="72">
        <f>K117+K120+K123+K126</f>
        <v>0</v>
      </c>
      <c r="L129" s="72">
        <f>L117+L120+L123+L126</f>
        <v>0</v>
      </c>
      <c r="M129" s="72">
        <f>M117+M120+M123+M126</f>
        <v>0</v>
      </c>
      <c r="N129" s="73">
        <f>N117+N120+N123+N126</f>
        <v>39456</v>
      </c>
      <c r="O129" s="11"/>
    </row>
    <row r="130" spans="1:15" s="5" customFormat="1" ht="11.25" customHeight="1">
      <c r="A130" s="74"/>
      <c r="B130" s="75" t="s">
        <v>131</v>
      </c>
      <c r="C130" s="76">
        <f>C118+C121+C124+C127</f>
        <v>25062</v>
      </c>
      <c r="D130" s="76">
        <f>D118+D121+D124+D127</f>
        <v>8264</v>
      </c>
      <c r="E130" s="76">
        <f>E118+E121+E124+E127</f>
        <v>5816</v>
      </c>
      <c r="F130" s="76">
        <f>F118+F121+F124+F127</f>
        <v>0</v>
      </c>
      <c r="G130" s="76">
        <f>G118+G121+G124+G127</f>
        <v>0</v>
      </c>
      <c r="H130" s="76">
        <f>H118+H121+H124+H127</f>
        <v>0</v>
      </c>
      <c r="I130" s="76">
        <f>I118+I121+I124+I127</f>
        <v>39142</v>
      </c>
      <c r="J130" s="76">
        <f>J118+J121+J124+J127</f>
        <v>0</v>
      </c>
      <c r="K130" s="76">
        <f>K118+K121+K124+K127</f>
        <v>0</v>
      </c>
      <c r="L130" s="76">
        <f>L118+L121+L124+L127</f>
        <v>750</v>
      </c>
      <c r="M130" s="76">
        <f>M118+M121+M124+M127</f>
        <v>750</v>
      </c>
      <c r="N130" s="77">
        <f>N118+N121+N124+N127</f>
        <v>39892</v>
      </c>
      <c r="O130" s="11"/>
    </row>
    <row r="131" spans="1:15" s="5" customFormat="1" ht="11.25" customHeight="1" thickBot="1">
      <c r="A131" s="78"/>
      <c r="B131" s="79" t="s">
        <v>126</v>
      </c>
      <c r="C131" s="80">
        <f>C119+C122+C125+C128</f>
        <v>24521</v>
      </c>
      <c r="D131" s="80">
        <f>D119+D122+D125+D128</f>
        <v>8208</v>
      </c>
      <c r="E131" s="80">
        <f>E119+E122+E125+E128</f>
        <v>5232</v>
      </c>
      <c r="F131" s="80">
        <f>F119+F122+F125+F128</f>
        <v>0</v>
      </c>
      <c r="G131" s="80">
        <f>G119+G122+G125+G128</f>
        <v>0</v>
      </c>
      <c r="H131" s="80">
        <f>H119+H122+H125+H128</f>
        <v>0</v>
      </c>
      <c r="I131" s="80">
        <f>I119+I122+I125+I128</f>
        <v>37961</v>
      </c>
      <c r="J131" s="80">
        <f>J119+J122+J125+J128</f>
        <v>0</v>
      </c>
      <c r="K131" s="80">
        <f>K119+K122+K125+K128</f>
        <v>0</v>
      </c>
      <c r="L131" s="80">
        <f>L119+L122+L125+L128</f>
        <v>664</v>
      </c>
      <c r="M131" s="80">
        <f>M119+M122+M125+M128</f>
        <v>664</v>
      </c>
      <c r="N131" s="81">
        <f>N119+N122+N125+N128</f>
        <v>38625</v>
      </c>
      <c r="O131" s="11"/>
    </row>
    <row r="132" spans="1:15" ht="11.25" customHeight="1">
      <c r="A132" s="82" t="s">
        <v>82</v>
      </c>
      <c r="B132" s="83" t="s">
        <v>83</v>
      </c>
      <c r="C132" s="84">
        <v>61237</v>
      </c>
      <c r="D132" s="84">
        <v>20022</v>
      </c>
      <c r="E132" s="84">
        <v>7146</v>
      </c>
      <c r="F132" s="84"/>
      <c r="G132" s="84"/>
      <c r="H132" s="84"/>
      <c r="I132" s="84">
        <f>SUM(C132:H132)</f>
        <v>88405</v>
      </c>
      <c r="J132" s="84"/>
      <c r="K132" s="84"/>
      <c r="L132" s="84">
        <v>0</v>
      </c>
      <c r="M132" s="84">
        <f>K132+L132</f>
        <v>0</v>
      </c>
      <c r="N132" s="85">
        <f>I132+M132</f>
        <v>88405</v>
      </c>
      <c r="O132" s="6"/>
    </row>
    <row r="133" spans="1:15" ht="11.25" customHeight="1">
      <c r="A133" s="82"/>
      <c r="B133" s="83" t="s">
        <v>131</v>
      </c>
      <c r="C133" s="84">
        <v>60822</v>
      </c>
      <c r="D133" s="84">
        <v>19985</v>
      </c>
      <c r="E133" s="84">
        <v>7305</v>
      </c>
      <c r="F133" s="84">
        <v>512</v>
      </c>
      <c r="G133" s="84"/>
      <c r="H133" s="84"/>
      <c r="I133" s="84">
        <f>SUM(C133:H133)</f>
        <v>88624</v>
      </c>
      <c r="J133" s="84"/>
      <c r="K133" s="84"/>
      <c r="L133" s="84">
        <v>775</v>
      </c>
      <c r="M133" s="84">
        <f aca="true" t="shared" si="36" ref="M133:M149">K133+L133</f>
        <v>775</v>
      </c>
      <c r="N133" s="85">
        <f aca="true" t="shared" si="37" ref="N133:N149">I133+M133</f>
        <v>89399</v>
      </c>
      <c r="O133" s="6"/>
    </row>
    <row r="134" spans="1:15" ht="11.25" customHeight="1" thickBot="1">
      <c r="A134" s="66"/>
      <c r="B134" s="67" t="s">
        <v>126</v>
      </c>
      <c r="C134" s="68">
        <v>60822</v>
      </c>
      <c r="D134" s="68">
        <v>19948</v>
      </c>
      <c r="E134" s="68">
        <v>7078</v>
      </c>
      <c r="F134" s="68">
        <v>597</v>
      </c>
      <c r="G134" s="68"/>
      <c r="H134" s="68"/>
      <c r="I134" s="86">
        <f aca="true" t="shared" si="38" ref="I134:I149">SUM(C134:H134)</f>
        <v>88445</v>
      </c>
      <c r="J134" s="86"/>
      <c r="K134" s="68"/>
      <c r="L134" s="68">
        <v>266</v>
      </c>
      <c r="M134" s="86">
        <f t="shared" si="36"/>
        <v>266</v>
      </c>
      <c r="N134" s="91">
        <f t="shared" si="37"/>
        <v>88711</v>
      </c>
      <c r="O134" s="6"/>
    </row>
    <row r="135" spans="1:15" ht="11.25" customHeight="1">
      <c r="A135" s="58" t="s">
        <v>84</v>
      </c>
      <c r="B135" s="59" t="s">
        <v>85</v>
      </c>
      <c r="C135" s="60">
        <v>5471</v>
      </c>
      <c r="D135" s="60">
        <v>1795</v>
      </c>
      <c r="E135" s="60">
        <v>370</v>
      </c>
      <c r="F135" s="60"/>
      <c r="G135" s="60"/>
      <c r="H135" s="60"/>
      <c r="I135" s="60">
        <f t="shared" si="38"/>
        <v>7636</v>
      </c>
      <c r="J135" s="60"/>
      <c r="K135" s="60"/>
      <c r="L135" s="60"/>
      <c r="M135" s="60">
        <f t="shared" si="36"/>
        <v>0</v>
      </c>
      <c r="N135" s="85">
        <f t="shared" si="37"/>
        <v>7636</v>
      </c>
      <c r="O135" s="6"/>
    </row>
    <row r="136" spans="1:15" ht="11.25" customHeight="1">
      <c r="A136" s="62"/>
      <c r="B136" s="63" t="s">
        <v>159</v>
      </c>
      <c r="C136" s="64">
        <v>4880</v>
      </c>
      <c r="D136" s="64">
        <v>1702</v>
      </c>
      <c r="E136" s="64">
        <v>370</v>
      </c>
      <c r="F136" s="64"/>
      <c r="G136" s="64"/>
      <c r="H136" s="64"/>
      <c r="I136" s="64">
        <f t="shared" si="38"/>
        <v>6952</v>
      </c>
      <c r="J136" s="64"/>
      <c r="K136" s="64"/>
      <c r="L136" s="64"/>
      <c r="M136" s="64">
        <f t="shared" si="36"/>
        <v>0</v>
      </c>
      <c r="N136" s="85">
        <f t="shared" si="37"/>
        <v>6952</v>
      </c>
      <c r="O136" s="6"/>
    </row>
    <row r="137" spans="1:15" ht="11.25" customHeight="1" thickBot="1">
      <c r="A137" s="66"/>
      <c r="B137" s="67" t="s">
        <v>126</v>
      </c>
      <c r="C137" s="68">
        <v>4880</v>
      </c>
      <c r="D137" s="68">
        <v>1724</v>
      </c>
      <c r="E137" s="68">
        <v>168</v>
      </c>
      <c r="F137" s="68"/>
      <c r="G137" s="68"/>
      <c r="H137" s="68"/>
      <c r="I137" s="68">
        <f t="shared" si="38"/>
        <v>6772</v>
      </c>
      <c r="J137" s="68"/>
      <c r="K137" s="68"/>
      <c r="L137" s="68"/>
      <c r="M137" s="68">
        <f t="shared" si="36"/>
        <v>0</v>
      </c>
      <c r="N137" s="91">
        <f t="shared" si="37"/>
        <v>6772</v>
      </c>
      <c r="O137" s="6"/>
    </row>
    <row r="138" spans="1:15" ht="11.25" customHeight="1">
      <c r="A138" s="58" t="s">
        <v>86</v>
      </c>
      <c r="B138" s="59" t="s">
        <v>87</v>
      </c>
      <c r="C138" s="60">
        <v>10980</v>
      </c>
      <c r="D138" s="60">
        <v>3623</v>
      </c>
      <c r="E138" s="60">
        <v>171</v>
      </c>
      <c r="F138" s="60"/>
      <c r="G138" s="60"/>
      <c r="H138" s="60"/>
      <c r="I138" s="60">
        <f t="shared" si="38"/>
        <v>14774</v>
      </c>
      <c r="J138" s="60"/>
      <c r="K138" s="60"/>
      <c r="L138" s="60"/>
      <c r="M138" s="60">
        <f t="shared" si="36"/>
        <v>0</v>
      </c>
      <c r="N138" s="85">
        <f t="shared" si="37"/>
        <v>14774</v>
      </c>
      <c r="O138" s="6"/>
    </row>
    <row r="139" spans="1:15" ht="11.25" customHeight="1">
      <c r="A139" s="62"/>
      <c r="B139" s="63" t="s">
        <v>160</v>
      </c>
      <c r="C139" s="64">
        <v>9192</v>
      </c>
      <c r="D139" s="64">
        <v>3018</v>
      </c>
      <c r="E139" s="64">
        <v>171</v>
      </c>
      <c r="F139" s="64"/>
      <c r="G139" s="64"/>
      <c r="H139" s="64"/>
      <c r="I139" s="64">
        <f t="shared" si="38"/>
        <v>12381</v>
      </c>
      <c r="J139" s="64"/>
      <c r="K139" s="64"/>
      <c r="L139" s="64"/>
      <c r="M139" s="64">
        <f t="shared" si="36"/>
        <v>0</v>
      </c>
      <c r="N139" s="85">
        <f t="shared" si="37"/>
        <v>12381</v>
      </c>
      <c r="O139" s="6"/>
    </row>
    <row r="140" spans="1:15" ht="11.25" customHeight="1" thickBot="1">
      <c r="A140" s="66"/>
      <c r="B140" s="67" t="s">
        <v>126</v>
      </c>
      <c r="C140" s="68">
        <v>9192</v>
      </c>
      <c r="D140" s="68">
        <v>3017</v>
      </c>
      <c r="E140" s="68">
        <v>120</v>
      </c>
      <c r="F140" s="68"/>
      <c r="G140" s="68"/>
      <c r="H140" s="68"/>
      <c r="I140" s="68">
        <f t="shared" si="38"/>
        <v>12329</v>
      </c>
      <c r="J140" s="68"/>
      <c r="K140" s="68"/>
      <c r="L140" s="68"/>
      <c r="M140" s="68">
        <f t="shared" si="36"/>
        <v>0</v>
      </c>
      <c r="N140" s="91">
        <f t="shared" si="37"/>
        <v>12329</v>
      </c>
      <c r="O140" s="6"/>
    </row>
    <row r="141" spans="1:15" ht="11.25" customHeight="1">
      <c r="A141" s="58" t="s">
        <v>88</v>
      </c>
      <c r="B141" s="59" t="s">
        <v>89</v>
      </c>
      <c r="C141" s="60"/>
      <c r="D141" s="60"/>
      <c r="E141" s="60">
        <v>786</v>
      </c>
      <c r="F141" s="60"/>
      <c r="G141" s="60"/>
      <c r="H141" s="60"/>
      <c r="I141" s="60">
        <f t="shared" si="38"/>
        <v>786</v>
      </c>
      <c r="J141" s="60"/>
      <c r="K141" s="60"/>
      <c r="L141" s="60">
        <v>0</v>
      </c>
      <c r="M141" s="60">
        <f t="shared" si="36"/>
        <v>0</v>
      </c>
      <c r="N141" s="85">
        <f t="shared" si="37"/>
        <v>786</v>
      </c>
      <c r="O141" s="6"/>
    </row>
    <row r="142" spans="1:15" ht="11.25" customHeight="1">
      <c r="A142" s="62"/>
      <c r="B142" s="63" t="s">
        <v>161</v>
      </c>
      <c r="C142" s="64"/>
      <c r="D142" s="64"/>
      <c r="E142" s="64">
        <v>567</v>
      </c>
      <c r="F142" s="64"/>
      <c r="G142" s="64">
        <v>9</v>
      </c>
      <c r="H142" s="64"/>
      <c r="I142" s="64">
        <f t="shared" si="38"/>
        <v>576</v>
      </c>
      <c r="J142" s="64"/>
      <c r="K142" s="64"/>
      <c r="L142" s="64">
        <v>0</v>
      </c>
      <c r="M142" s="64">
        <f t="shared" si="36"/>
        <v>0</v>
      </c>
      <c r="N142" s="85">
        <f t="shared" si="37"/>
        <v>576</v>
      </c>
      <c r="O142" s="6"/>
    </row>
    <row r="143" spans="1:16" ht="11.25" customHeight="1" thickBot="1">
      <c r="A143" s="88"/>
      <c r="B143" s="89" t="s">
        <v>126</v>
      </c>
      <c r="C143" s="90"/>
      <c r="D143" s="90"/>
      <c r="E143" s="90">
        <v>567</v>
      </c>
      <c r="F143" s="90"/>
      <c r="G143" s="90">
        <v>9</v>
      </c>
      <c r="H143" s="90"/>
      <c r="I143" s="90">
        <f t="shared" si="38"/>
        <v>576</v>
      </c>
      <c r="J143" s="90"/>
      <c r="K143" s="90"/>
      <c r="L143" s="90">
        <v>0</v>
      </c>
      <c r="M143" s="90">
        <f t="shared" si="36"/>
        <v>0</v>
      </c>
      <c r="N143" s="91">
        <f t="shared" si="37"/>
        <v>576</v>
      </c>
      <c r="O143" s="6"/>
      <c r="P143" s="15"/>
    </row>
    <row r="144" spans="1:15" ht="11.25" customHeight="1">
      <c r="A144" s="92" t="s">
        <v>90</v>
      </c>
      <c r="B144" s="93" t="s">
        <v>91</v>
      </c>
      <c r="C144" s="86">
        <v>6875</v>
      </c>
      <c r="D144" s="86">
        <v>2359</v>
      </c>
      <c r="E144" s="86">
        <v>7220</v>
      </c>
      <c r="F144" s="86"/>
      <c r="G144" s="86"/>
      <c r="H144" s="86"/>
      <c r="I144" s="84">
        <f t="shared" si="38"/>
        <v>16454</v>
      </c>
      <c r="J144" s="84"/>
      <c r="K144" s="86"/>
      <c r="L144" s="86">
        <v>0</v>
      </c>
      <c r="M144" s="84">
        <v>0</v>
      </c>
      <c r="N144" s="85">
        <f t="shared" si="37"/>
        <v>16454</v>
      </c>
      <c r="O144" s="6"/>
    </row>
    <row r="145" spans="1:15" ht="11.25" customHeight="1">
      <c r="A145" s="66"/>
      <c r="B145" s="67" t="s">
        <v>131</v>
      </c>
      <c r="C145" s="68">
        <v>6875</v>
      </c>
      <c r="D145" s="68">
        <v>2359</v>
      </c>
      <c r="E145" s="68">
        <v>8385</v>
      </c>
      <c r="F145" s="68"/>
      <c r="G145" s="68"/>
      <c r="H145" s="68"/>
      <c r="I145" s="86">
        <f t="shared" si="38"/>
        <v>17619</v>
      </c>
      <c r="J145" s="64"/>
      <c r="K145" s="68"/>
      <c r="L145" s="68"/>
      <c r="M145" s="86">
        <f t="shared" si="36"/>
        <v>0</v>
      </c>
      <c r="N145" s="85">
        <f t="shared" si="37"/>
        <v>17619</v>
      </c>
      <c r="O145" s="6"/>
    </row>
    <row r="146" spans="1:32" s="140" customFormat="1" ht="11.25" customHeight="1" thickBot="1">
      <c r="A146" s="88"/>
      <c r="B146" s="89" t="s">
        <v>126</v>
      </c>
      <c r="C146" s="90">
        <v>6804</v>
      </c>
      <c r="D146" s="90">
        <v>2354</v>
      </c>
      <c r="E146" s="90">
        <v>7821</v>
      </c>
      <c r="F146" s="90"/>
      <c r="G146" s="90"/>
      <c r="H146" s="90"/>
      <c r="I146" s="90">
        <f t="shared" si="38"/>
        <v>16979</v>
      </c>
      <c r="J146" s="90"/>
      <c r="K146" s="90"/>
      <c r="L146" s="90"/>
      <c r="M146" s="90">
        <f t="shared" si="36"/>
        <v>0</v>
      </c>
      <c r="N146" s="91">
        <f t="shared" si="37"/>
        <v>16979</v>
      </c>
      <c r="O146" s="6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</row>
    <row r="147" spans="1:32" ht="11.25" customHeight="1">
      <c r="A147" s="82" t="s">
        <v>186</v>
      </c>
      <c r="B147" s="83" t="s">
        <v>187</v>
      </c>
      <c r="C147" s="84">
        <v>7275</v>
      </c>
      <c r="D147" s="84">
        <v>2443</v>
      </c>
      <c r="E147" s="84">
        <v>15578</v>
      </c>
      <c r="F147" s="84"/>
      <c r="G147" s="84"/>
      <c r="H147" s="84"/>
      <c r="I147" s="84">
        <f t="shared" si="38"/>
        <v>25296</v>
      </c>
      <c r="J147" s="84"/>
      <c r="K147" s="84"/>
      <c r="L147" s="84"/>
      <c r="M147" s="68">
        <f t="shared" si="36"/>
        <v>0</v>
      </c>
      <c r="N147" s="85">
        <f t="shared" si="37"/>
        <v>25296</v>
      </c>
      <c r="O147" s="6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</row>
    <row r="148" spans="1:32" ht="11.25" customHeight="1">
      <c r="A148" s="62"/>
      <c r="B148" s="63" t="s">
        <v>185</v>
      </c>
      <c r="C148" s="64">
        <v>7275</v>
      </c>
      <c r="D148" s="64">
        <v>2443</v>
      </c>
      <c r="E148" s="64">
        <v>14522</v>
      </c>
      <c r="F148" s="64"/>
      <c r="G148" s="64"/>
      <c r="H148" s="64"/>
      <c r="I148" s="64">
        <f t="shared" si="38"/>
        <v>24240</v>
      </c>
      <c r="J148" s="64"/>
      <c r="K148" s="64"/>
      <c r="L148" s="64"/>
      <c r="M148" s="64">
        <f t="shared" si="36"/>
        <v>0</v>
      </c>
      <c r="N148" s="85">
        <f t="shared" si="37"/>
        <v>24240</v>
      </c>
      <c r="O148" s="6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</row>
    <row r="149" spans="1:15" ht="11.25" customHeight="1" thickBot="1">
      <c r="A149" s="88"/>
      <c r="B149" s="89" t="s">
        <v>175</v>
      </c>
      <c r="C149" s="90">
        <v>7219</v>
      </c>
      <c r="D149" s="90">
        <v>2476</v>
      </c>
      <c r="E149" s="90">
        <v>13743</v>
      </c>
      <c r="F149" s="90"/>
      <c r="G149" s="90"/>
      <c r="H149" s="90"/>
      <c r="I149" s="90">
        <f t="shared" si="38"/>
        <v>23438</v>
      </c>
      <c r="J149" s="90"/>
      <c r="K149" s="90"/>
      <c r="L149" s="90"/>
      <c r="M149" s="126">
        <f t="shared" si="36"/>
        <v>0</v>
      </c>
      <c r="N149" s="91">
        <f t="shared" si="37"/>
        <v>23438</v>
      </c>
      <c r="O149" s="6"/>
    </row>
    <row r="150" spans="1:15" s="5" customFormat="1" ht="11.25" customHeight="1">
      <c r="A150" s="139">
        <v>3</v>
      </c>
      <c r="B150" s="98" t="s">
        <v>92</v>
      </c>
      <c r="C150" s="99">
        <f>C132+C135+C138+C141+C144+C147</f>
        <v>91838</v>
      </c>
      <c r="D150" s="99">
        <f aca="true" t="shared" si="39" ref="D150:M150">D132+D135+D138+D141+D144+D147</f>
        <v>30242</v>
      </c>
      <c r="E150" s="99">
        <f t="shared" si="39"/>
        <v>31271</v>
      </c>
      <c r="F150" s="99">
        <f t="shared" si="39"/>
        <v>0</v>
      </c>
      <c r="G150" s="99">
        <f t="shared" si="39"/>
        <v>0</v>
      </c>
      <c r="H150" s="99">
        <f t="shared" si="39"/>
        <v>0</v>
      </c>
      <c r="I150" s="99">
        <f t="shared" si="39"/>
        <v>153351</v>
      </c>
      <c r="J150" s="99">
        <f t="shared" si="39"/>
        <v>0</v>
      </c>
      <c r="K150" s="99">
        <f t="shared" si="39"/>
        <v>0</v>
      </c>
      <c r="L150" s="99">
        <f t="shared" si="39"/>
        <v>0</v>
      </c>
      <c r="M150" s="99">
        <f t="shared" si="39"/>
        <v>0</v>
      </c>
      <c r="N150" s="142">
        <f>I150+M150</f>
        <v>153351</v>
      </c>
      <c r="O150" s="11"/>
    </row>
    <row r="151" spans="1:15" s="5" customFormat="1" ht="11.25" customHeight="1">
      <c r="A151" s="94"/>
      <c r="B151" s="75" t="s">
        <v>131</v>
      </c>
      <c r="C151" s="76">
        <f>C133+C136+C139+C142+C145+C148</f>
        <v>89044</v>
      </c>
      <c r="D151" s="76">
        <f aca="true" t="shared" si="40" ref="D151:N151">D133+D136+D139+D142+D145+D148</f>
        <v>29507</v>
      </c>
      <c r="E151" s="76">
        <f t="shared" si="40"/>
        <v>31320</v>
      </c>
      <c r="F151" s="76">
        <f t="shared" si="40"/>
        <v>512</v>
      </c>
      <c r="G151" s="76">
        <f t="shared" si="40"/>
        <v>9</v>
      </c>
      <c r="H151" s="76">
        <f t="shared" si="40"/>
        <v>0</v>
      </c>
      <c r="I151" s="76">
        <f t="shared" si="40"/>
        <v>150392</v>
      </c>
      <c r="J151" s="76">
        <f t="shared" si="40"/>
        <v>0</v>
      </c>
      <c r="K151" s="76">
        <f t="shared" si="40"/>
        <v>0</v>
      </c>
      <c r="L151" s="76">
        <f t="shared" si="40"/>
        <v>775</v>
      </c>
      <c r="M151" s="76">
        <f t="shared" si="40"/>
        <v>775</v>
      </c>
      <c r="N151" s="77">
        <f t="shared" si="40"/>
        <v>151167</v>
      </c>
      <c r="O151" s="11"/>
    </row>
    <row r="152" spans="1:15" s="5" customFormat="1" ht="11.25" customHeight="1" thickBot="1">
      <c r="A152" s="95"/>
      <c r="B152" s="79" t="s">
        <v>126</v>
      </c>
      <c r="C152" s="80">
        <f>C134+C137+C140+C143+C146+C149</f>
        <v>88917</v>
      </c>
      <c r="D152" s="80">
        <f aca="true" t="shared" si="41" ref="D152:N152">D134+D137+D140+D143+D146+D149</f>
        <v>29519</v>
      </c>
      <c r="E152" s="80">
        <f t="shared" si="41"/>
        <v>29497</v>
      </c>
      <c r="F152" s="80">
        <f t="shared" si="41"/>
        <v>597</v>
      </c>
      <c r="G152" s="80">
        <f t="shared" si="41"/>
        <v>9</v>
      </c>
      <c r="H152" s="80">
        <f t="shared" si="41"/>
        <v>0</v>
      </c>
      <c r="I152" s="80">
        <f t="shared" si="41"/>
        <v>148539</v>
      </c>
      <c r="J152" s="80">
        <f t="shared" si="41"/>
        <v>0</v>
      </c>
      <c r="K152" s="80">
        <f t="shared" si="41"/>
        <v>0</v>
      </c>
      <c r="L152" s="80">
        <f t="shared" si="41"/>
        <v>266</v>
      </c>
      <c r="M152" s="80">
        <f t="shared" si="41"/>
        <v>266</v>
      </c>
      <c r="N152" s="81">
        <f t="shared" si="41"/>
        <v>148805</v>
      </c>
      <c r="O152" s="11"/>
    </row>
    <row r="153" spans="1:15" ht="11.25" customHeight="1">
      <c r="A153" s="58" t="s">
        <v>93</v>
      </c>
      <c r="B153" s="59" t="s">
        <v>94</v>
      </c>
      <c r="C153" s="60">
        <v>6814</v>
      </c>
      <c r="D153" s="60">
        <v>2329</v>
      </c>
      <c r="E153" s="60">
        <v>2061</v>
      </c>
      <c r="F153" s="60"/>
      <c r="G153" s="60"/>
      <c r="H153" s="60"/>
      <c r="I153" s="60">
        <f>SUM(C153:H153)</f>
        <v>11204</v>
      </c>
      <c r="J153" s="60"/>
      <c r="K153" s="60"/>
      <c r="L153" s="60"/>
      <c r="M153" s="60">
        <f>K153+L153</f>
        <v>0</v>
      </c>
      <c r="N153" s="61">
        <f>I153+M153</f>
        <v>11204</v>
      </c>
      <c r="O153" s="6"/>
    </row>
    <row r="154" spans="1:15" ht="11.25" customHeight="1">
      <c r="A154" s="62"/>
      <c r="B154" s="63" t="s">
        <v>147</v>
      </c>
      <c r="C154" s="64">
        <v>6902</v>
      </c>
      <c r="D154" s="64">
        <v>2357</v>
      </c>
      <c r="E154" s="64">
        <v>2061</v>
      </c>
      <c r="F154" s="64"/>
      <c r="G154" s="64"/>
      <c r="H154" s="64"/>
      <c r="I154" s="64">
        <f>SUM(C154:H154)</f>
        <v>11320</v>
      </c>
      <c r="J154" s="64"/>
      <c r="K154" s="64"/>
      <c r="L154" s="64"/>
      <c r="M154" s="64">
        <f>K154+L154</f>
        <v>0</v>
      </c>
      <c r="N154" s="65">
        <f aca="true" t="shared" si="42" ref="N154:N164">I154+M154</f>
        <v>11320</v>
      </c>
      <c r="O154" s="6"/>
    </row>
    <row r="155" spans="1:15" ht="11.25" customHeight="1" thickBot="1">
      <c r="A155" s="88"/>
      <c r="B155" s="89" t="s">
        <v>126</v>
      </c>
      <c r="C155" s="90">
        <v>6876</v>
      </c>
      <c r="D155" s="90">
        <v>2318</v>
      </c>
      <c r="E155" s="90">
        <v>1555</v>
      </c>
      <c r="F155" s="90"/>
      <c r="G155" s="90"/>
      <c r="H155" s="90"/>
      <c r="I155" s="90">
        <f>SUM(C155:H155)</f>
        <v>10749</v>
      </c>
      <c r="J155" s="90"/>
      <c r="K155" s="90"/>
      <c r="L155" s="90"/>
      <c r="M155" s="90">
        <f>K155+L155</f>
        <v>0</v>
      </c>
      <c r="N155" s="85">
        <f t="shared" si="42"/>
        <v>10749</v>
      </c>
      <c r="O155" s="6"/>
    </row>
    <row r="156" spans="1:15" ht="11.25" customHeight="1">
      <c r="A156" s="58" t="s">
        <v>95</v>
      </c>
      <c r="B156" s="59" t="s">
        <v>96</v>
      </c>
      <c r="C156" s="60"/>
      <c r="D156" s="60"/>
      <c r="E156" s="60">
        <v>6170</v>
      </c>
      <c r="F156" s="60"/>
      <c r="G156" s="60">
        <v>0</v>
      </c>
      <c r="H156" s="60"/>
      <c r="I156" s="60">
        <f aca="true" t="shared" si="43" ref="I156:I164">SUM(C156:H156)</f>
        <v>6170</v>
      </c>
      <c r="J156" s="60"/>
      <c r="K156" s="60"/>
      <c r="L156" s="60"/>
      <c r="M156" s="60">
        <f aca="true" t="shared" si="44" ref="M156:M164">K156+L156</f>
        <v>0</v>
      </c>
      <c r="N156" s="61">
        <f t="shared" si="42"/>
        <v>6170</v>
      </c>
      <c r="O156" s="6"/>
    </row>
    <row r="157" spans="1:15" ht="11.25" customHeight="1">
      <c r="A157" s="62"/>
      <c r="B157" s="63" t="s">
        <v>162</v>
      </c>
      <c r="C157" s="64">
        <v>88</v>
      </c>
      <c r="D157" s="64">
        <v>21</v>
      </c>
      <c r="E157" s="64">
        <v>6277</v>
      </c>
      <c r="F157" s="64"/>
      <c r="G157" s="64">
        <v>0</v>
      </c>
      <c r="H157" s="64"/>
      <c r="I157" s="64">
        <f t="shared" si="43"/>
        <v>6386</v>
      </c>
      <c r="J157" s="64"/>
      <c r="K157" s="64"/>
      <c r="L157" s="64"/>
      <c r="M157" s="64">
        <f t="shared" si="44"/>
        <v>0</v>
      </c>
      <c r="N157" s="65">
        <f t="shared" si="42"/>
        <v>6386</v>
      </c>
      <c r="O157" s="6"/>
    </row>
    <row r="158" spans="1:15" ht="11.25" customHeight="1" thickBot="1">
      <c r="A158" s="66"/>
      <c r="B158" s="67" t="s">
        <v>137</v>
      </c>
      <c r="C158" s="68"/>
      <c r="D158" s="68"/>
      <c r="E158" s="68">
        <v>6145</v>
      </c>
      <c r="F158" s="68"/>
      <c r="G158" s="68">
        <v>0</v>
      </c>
      <c r="H158" s="68"/>
      <c r="I158" s="68">
        <f t="shared" si="43"/>
        <v>6145</v>
      </c>
      <c r="J158" s="68"/>
      <c r="K158" s="68"/>
      <c r="L158" s="68"/>
      <c r="M158" s="68">
        <f t="shared" si="44"/>
        <v>0</v>
      </c>
      <c r="N158" s="85">
        <f t="shared" si="42"/>
        <v>6145</v>
      </c>
      <c r="O158" s="6"/>
    </row>
    <row r="159" spans="1:15" ht="11.25" customHeight="1">
      <c r="A159" s="58" t="s">
        <v>97</v>
      </c>
      <c r="B159" s="59" t="s">
        <v>98</v>
      </c>
      <c r="C159" s="60">
        <v>6060</v>
      </c>
      <c r="D159" s="60">
        <v>2019</v>
      </c>
      <c r="E159" s="60">
        <v>1794</v>
      </c>
      <c r="F159" s="60">
        <v>0</v>
      </c>
      <c r="G159" s="60"/>
      <c r="H159" s="60"/>
      <c r="I159" s="60">
        <f t="shared" si="43"/>
        <v>9873</v>
      </c>
      <c r="J159" s="60"/>
      <c r="K159" s="60"/>
      <c r="L159" s="60"/>
      <c r="M159" s="153">
        <f t="shared" si="44"/>
        <v>0</v>
      </c>
      <c r="N159" s="61">
        <f t="shared" si="42"/>
        <v>9873</v>
      </c>
      <c r="O159" s="6"/>
    </row>
    <row r="160" spans="1:15" ht="11.25" customHeight="1">
      <c r="A160" s="62"/>
      <c r="B160" s="63" t="s">
        <v>163</v>
      </c>
      <c r="C160" s="64">
        <v>6060</v>
      </c>
      <c r="D160" s="64">
        <v>2044</v>
      </c>
      <c r="E160" s="64">
        <v>1769</v>
      </c>
      <c r="F160" s="64"/>
      <c r="G160" s="64"/>
      <c r="H160" s="64"/>
      <c r="I160" s="64">
        <f t="shared" si="43"/>
        <v>9873</v>
      </c>
      <c r="J160" s="64"/>
      <c r="K160" s="64"/>
      <c r="L160" s="64"/>
      <c r="M160" s="154">
        <f t="shared" si="44"/>
        <v>0</v>
      </c>
      <c r="N160" s="65">
        <f t="shared" si="42"/>
        <v>9873</v>
      </c>
      <c r="O160" s="6"/>
    </row>
    <row r="161" spans="1:23" s="18" customFormat="1" ht="11.25" customHeight="1" thickBot="1">
      <c r="A161" s="88"/>
      <c r="B161" s="89" t="s">
        <v>126</v>
      </c>
      <c r="C161" s="90">
        <v>6021</v>
      </c>
      <c r="D161" s="90">
        <v>2043</v>
      </c>
      <c r="E161" s="90">
        <v>1612</v>
      </c>
      <c r="F161" s="90"/>
      <c r="G161" s="90"/>
      <c r="H161" s="90"/>
      <c r="I161" s="90">
        <f t="shared" si="43"/>
        <v>9676</v>
      </c>
      <c r="J161" s="90"/>
      <c r="K161" s="90"/>
      <c r="L161" s="90"/>
      <c r="M161" s="155">
        <f t="shared" si="44"/>
        <v>0</v>
      </c>
      <c r="N161" s="127">
        <f t="shared" si="42"/>
        <v>9676</v>
      </c>
      <c r="O161" s="6"/>
      <c r="P161" s="19"/>
      <c r="Q161" s="19"/>
      <c r="R161" s="19"/>
      <c r="S161" s="19"/>
      <c r="T161" s="19"/>
      <c r="U161" s="19"/>
      <c r="V161" s="19"/>
      <c r="W161" s="19"/>
    </row>
    <row r="162" spans="1:15" ht="11.25" customHeight="1">
      <c r="A162" s="58" t="s">
        <v>99</v>
      </c>
      <c r="B162" s="59" t="s">
        <v>100</v>
      </c>
      <c r="C162" s="60">
        <v>4863</v>
      </c>
      <c r="D162" s="60">
        <v>1586</v>
      </c>
      <c r="E162" s="60">
        <v>49</v>
      </c>
      <c r="F162" s="60"/>
      <c r="G162" s="60"/>
      <c r="H162" s="60"/>
      <c r="I162" s="60">
        <f t="shared" si="43"/>
        <v>6498</v>
      </c>
      <c r="J162" s="60"/>
      <c r="K162" s="60"/>
      <c r="L162" s="60"/>
      <c r="M162" s="60">
        <f t="shared" si="44"/>
        <v>0</v>
      </c>
      <c r="N162" s="61">
        <f t="shared" si="42"/>
        <v>6498</v>
      </c>
      <c r="O162" s="6"/>
    </row>
    <row r="163" spans="1:15" ht="11.25" customHeight="1">
      <c r="A163" s="62"/>
      <c r="B163" s="63" t="s">
        <v>164</v>
      </c>
      <c r="C163" s="64">
        <v>4855</v>
      </c>
      <c r="D163" s="64">
        <v>1579</v>
      </c>
      <c r="E163" s="64">
        <v>49</v>
      </c>
      <c r="F163" s="64"/>
      <c r="G163" s="64"/>
      <c r="H163" s="64"/>
      <c r="I163" s="64">
        <f t="shared" si="43"/>
        <v>6483</v>
      </c>
      <c r="J163" s="64"/>
      <c r="K163" s="64"/>
      <c r="L163" s="64"/>
      <c r="M163" s="64">
        <f t="shared" si="44"/>
        <v>0</v>
      </c>
      <c r="N163" s="65">
        <f t="shared" si="42"/>
        <v>6483</v>
      </c>
      <c r="O163" s="6"/>
    </row>
    <row r="164" spans="1:15" ht="11.25" customHeight="1" thickBot="1">
      <c r="A164" s="88"/>
      <c r="B164" s="89" t="s">
        <v>126</v>
      </c>
      <c r="C164" s="90">
        <v>4427</v>
      </c>
      <c r="D164" s="90">
        <v>1503</v>
      </c>
      <c r="E164" s="90">
        <v>19</v>
      </c>
      <c r="F164" s="90"/>
      <c r="G164" s="90"/>
      <c r="H164" s="90"/>
      <c r="I164" s="90">
        <f t="shared" si="43"/>
        <v>5949</v>
      </c>
      <c r="J164" s="90"/>
      <c r="K164" s="90"/>
      <c r="L164" s="90"/>
      <c r="M164" s="90">
        <f t="shared" si="44"/>
        <v>0</v>
      </c>
      <c r="N164" s="85">
        <f t="shared" si="42"/>
        <v>5949</v>
      </c>
      <c r="O164" s="6"/>
    </row>
    <row r="165" spans="1:15" ht="11.25" customHeight="1">
      <c r="A165" s="82" t="s">
        <v>101</v>
      </c>
      <c r="B165" s="83" t="s">
        <v>150</v>
      </c>
      <c r="C165" s="84">
        <v>780</v>
      </c>
      <c r="D165" s="84">
        <v>243</v>
      </c>
      <c r="E165" s="84">
        <v>1168</v>
      </c>
      <c r="F165" s="84"/>
      <c r="G165" s="84"/>
      <c r="H165" s="84"/>
      <c r="I165" s="84">
        <f aca="true" t="shared" si="45" ref="I165:I170">SUM(C165:H165)</f>
        <v>2191</v>
      </c>
      <c r="J165" s="84"/>
      <c r="K165" s="84"/>
      <c r="L165" s="84"/>
      <c r="M165" s="84">
        <f aca="true" t="shared" si="46" ref="M165:M170">K165+L165</f>
        <v>0</v>
      </c>
      <c r="N165" s="85">
        <f aca="true" t="shared" si="47" ref="N165:N170">I165+M165</f>
        <v>2191</v>
      </c>
      <c r="O165" s="6"/>
    </row>
    <row r="166" spans="1:15" ht="11.25" customHeight="1">
      <c r="A166" s="62"/>
      <c r="B166" s="63" t="s">
        <v>131</v>
      </c>
      <c r="C166" s="64">
        <v>820</v>
      </c>
      <c r="D166" s="64">
        <v>260</v>
      </c>
      <c r="E166" s="64">
        <v>1210</v>
      </c>
      <c r="F166" s="64"/>
      <c r="G166" s="64"/>
      <c r="H166" s="64"/>
      <c r="I166" s="64">
        <f t="shared" si="45"/>
        <v>2290</v>
      </c>
      <c r="J166" s="64"/>
      <c r="K166" s="64"/>
      <c r="L166" s="64"/>
      <c r="M166" s="64">
        <f t="shared" si="46"/>
        <v>0</v>
      </c>
      <c r="N166" s="85">
        <f t="shared" si="47"/>
        <v>2290</v>
      </c>
      <c r="O166" s="6"/>
    </row>
    <row r="167" spans="1:15" ht="11.25" customHeight="1" thickBot="1">
      <c r="A167" s="66"/>
      <c r="B167" s="67" t="s">
        <v>126</v>
      </c>
      <c r="C167" s="68">
        <v>907</v>
      </c>
      <c r="D167" s="68">
        <v>280</v>
      </c>
      <c r="E167" s="68">
        <v>970</v>
      </c>
      <c r="F167" s="68"/>
      <c r="G167" s="68"/>
      <c r="H167" s="68"/>
      <c r="I167" s="68">
        <f t="shared" si="45"/>
        <v>2157</v>
      </c>
      <c r="J167" s="68"/>
      <c r="K167" s="68"/>
      <c r="L167" s="68"/>
      <c r="M167" s="68">
        <f t="shared" si="46"/>
        <v>0</v>
      </c>
      <c r="N167" s="91">
        <f t="shared" si="47"/>
        <v>2157</v>
      </c>
      <c r="O167" s="6"/>
    </row>
    <row r="168" spans="1:15" ht="11.25" customHeight="1">
      <c r="A168" s="58" t="s">
        <v>102</v>
      </c>
      <c r="B168" s="59" t="s">
        <v>103</v>
      </c>
      <c r="C168" s="60">
        <v>7952</v>
      </c>
      <c r="D168" s="60">
        <v>2685</v>
      </c>
      <c r="E168" s="60">
        <v>2481</v>
      </c>
      <c r="F168" s="60"/>
      <c r="G168" s="60">
        <v>0</v>
      </c>
      <c r="H168" s="60"/>
      <c r="I168" s="60">
        <f t="shared" si="45"/>
        <v>13118</v>
      </c>
      <c r="J168" s="60"/>
      <c r="K168" s="60"/>
      <c r="L168" s="60"/>
      <c r="M168" s="60">
        <f t="shared" si="46"/>
        <v>0</v>
      </c>
      <c r="N168" s="85">
        <f t="shared" si="47"/>
        <v>13118</v>
      </c>
      <c r="O168" s="6"/>
    </row>
    <row r="169" spans="1:15" ht="11.25" customHeight="1">
      <c r="A169" s="62"/>
      <c r="B169" s="63" t="s">
        <v>131</v>
      </c>
      <c r="C169" s="64">
        <v>7952</v>
      </c>
      <c r="D169" s="64">
        <v>2685</v>
      </c>
      <c r="E169" s="64">
        <v>2481</v>
      </c>
      <c r="F169" s="64"/>
      <c r="G169" s="64"/>
      <c r="H169" s="64"/>
      <c r="I169" s="64">
        <f t="shared" si="45"/>
        <v>13118</v>
      </c>
      <c r="J169" s="64"/>
      <c r="K169" s="64"/>
      <c r="L169" s="64"/>
      <c r="M169" s="64">
        <f t="shared" si="46"/>
        <v>0</v>
      </c>
      <c r="N169" s="85">
        <f t="shared" si="47"/>
        <v>13118</v>
      </c>
      <c r="O169" s="6"/>
    </row>
    <row r="170" spans="1:15" ht="11.25" customHeight="1" thickBot="1">
      <c r="A170" s="88"/>
      <c r="B170" s="89" t="s">
        <v>126</v>
      </c>
      <c r="C170" s="90">
        <v>7892</v>
      </c>
      <c r="D170" s="90">
        <v>2573</v>
      </c>
      <c r="E170" s="90">
        <v>2515</v>
      </c>
      <c r="F170" s="90"/>
      <c r="G170" s="90"/>
      <c r="H170" s="90"/>
      <c r="I170" s="90">
        <f t="shared" si="45"/>
        <v>12980</v>
      </c>
      <c r="J170" s="90"/>
      <c r="K170" s="90"/>
      <c r="L170" s="90"/>
      <c r="M170" s="90">
        <f t="shared" si="46"/>
        <v>0</v>
      </c>
      <c r="N170" s="85">
        <f t="shared" si="47"/>
        <v>12980</v>
      </c>
      <c r="O170" s="6"/>
    </row>
    <row r="171" spans="1:15" s="5" customFormat="1" ht="11.25" customHeight="1">
      <c r="A171" s="70">
        <v>4</v>
      </c>
      <c r="B171" s="71" t="s">
        <v>104</v>
      </c>
      <c r="C171" s="72">
        <f>C153+C156+C159+C162+C165+C168</f>
        <v>26469</v>
      </c>
      <c r="D171" s="72">
        <f>D153+D156+D159+D162+D165+D168</f>
        <v>8862</v>
      </c>
      <c r="E171" s="72">
        <f>E153+E156+E159+E162+E165+E168</f>
        <v>13723</v>
      </c>
      <c r="F171" s="72">
        <f>F153+F156+F159+F162+F165+F168</f>
        <v>0</v>
      </c>
      <c r="G171" s="72">
        <f>G153+G156+G159+G162+G165+G168</f>
        <v>0</v>
      </c>
      <c r="H171" s="72">
        <f>H153+H156+H159+H162+H165+H168</f>
        <v>0</v>
      </c>
      <c r="I171" s="72">
        <f>I153+I156+I159+I162+I165+I168</f>
        <v>49054</v>
      </c>
      <c r="J171" s="72">
        <f>J153+J156+J159+J162+J165+J168</f>
        <v>0</v>
      </c>
      <c r="K171" s="72">
        <f>K153+K156+K159+K162+K165+K168</f>
        <v>0</v>
      </c>
      <c r="L171" s="72">
        <f>L153+L156+L159+L162+L165+L168</f>
        <v>0</v>
      </c>
      <c r="M171" s="72">
        <f>M153+M156+M159+M162+M165+M168</f>
        <v>0</v>
      </c>
      <c r="N171" s="73">
        <f>N153+N156+N159+N162+N165+N168</f>
        <v>49054</v>
      </c>
      <c r="O171" s="11"/>
    </row>
    <row r="172" spans="1:15" s="5" customFormat="1" ht="11.25" customHeight="1">
      <c r="A172" s="94"/>
      <c r="B172" s="75" t="s">
        <v>138</v>
      </c>
      <c r="C172" s="76">
        <f>C154+C157+C160+C163+C166+C169</f>
        <v>26677</v>
      </c>
      <c r="D172" s="76">
        <f>D154+D157+D160+D163+D166+D169</f>
        <v>8946</v>
      </c>
      <c r="E172" s="76">
        <f>E154+E157+E160+E163+E166+E169</f>
        <v>13847</v>
      </c>
      <c r="F172" s="76">
        <f>F154+F157+F160+F163+F166+F169</f>
        <v>0</v>
      </c>
      <c r="G172" s="76">
        <f>G154+G157+G160+G163+G166+G169</f>
        <v>0</v>
      </c>
      <c r="H172" s="76">
        <f>H154+H157+H160+H163+H166+H169</f>
        <v>0</v>
      </c>
      <c r="I172" s="76">
        <f>I154+I157+I160+I163+I166+I169</f>
        <v>49470</v>
      </c>
      <c r="J172" s="76">
        <f>J154+J157+J160+J163+J166+J169</f>
        <v>0</v>
      </c>
      <c r="K172" s="76">
        <f>K154+K157+K160+K163+K166+K169</f>
        <v>0</v>
      </c>
      <c r="L172" s="76">
        <f>L154+L157+L160+L163+L166+L169</f>
        <v>0</v>
      </c>
      <c r="M172" s="76">
        <f>M154+M157+M160+M163+M166+M169</f>
        <v>0</v>
      </c>
      <c r="N172" s="77">
        <f>N154+N157+N160+N163+N166+N169</f>
        <v>49470</v>
      </c>
      <c r="O172" s="11"/>
    </row>
    <row r="173" spans="1:15" s="5" customFormat="1" ht="11.25" customHeight="1" thickBot="1">
      <c r="A173" s="95"/>
      <c r="B173" s="79" t="s">
        <v>126</v>
      </c>
      <c r="C173" s="80">
        <f>C155+C158+C161+C164+C167+C170</f>
        <v>26123</v>
      </c>
      <c r="D173" s="80">
        <f>D155+D158+D161+D164+D167+D170</f>
        <v>8717</v>
      </c>
      <c r="E173" s="80">
        <f>E155+E158+E161+E164+E167+E170</f>
        <v>12816</v>
      </c>
      <c r="F173" s="80">
        <f>F155+F158+F161+F164+F167+F170</f>
        <v>0</v>
      </c>
      <c r="G173" s="80">
        <f>G155+G158+G161+G164+G167+G170</f>
        <v>0</v>
      </c>
      <c r="H173" s="80">
        <f>H155+H158+H161+H164+H167+H170</f>
        <v>0</v>
      </c>
      <c r="I173" s="80">
        <f>I155+I158+I161+I164+I167+I170</f>
        <v>47656</v>
      </c>
      <c r="J173" s="80">
        <f>J155+J158+J161+J164+J167+J170</f>
        <v>0</v>
      </c>
      <c r="K173" s="80">
        <f>K155+K158+K161+K164+K167+K170</f>
        <v>0</v>
      </c>
      <c r="L173" s="80">
        <f>L155+L158+L161+L164+L167+L170</f>
        <v>0</v>
      </c>
      <c r="M173" s="80">
        <f>M155+M158+M161+M164+M167+M170</f>
        <v>0</v>
      </c>
      <c r="N173" s="81">
        <f>N155+N158+N161+N164+N167+N170</f>
        <v>47656</v>
      </c>
      <c r="O173" s="11"/>
    </row>
    <row r="174" spans="1:15" s="10" customFormat="1" ht="11.25" customHeight="1">
      <c r="A174" s="70">
        <v>5</v>
      </c>
      <c r="B174" s="71" t="s">
        <v>111</v>
      </c>
      <c r="C174" s="72">
        <v>9807</v>
      </c>
      <c r="D174" s="72">
        <v>3126</v>
      </c>
      <c r="E174" s="72">
        <v>2967</v>
      </c>
      <c r="F174" s="72"/>
      <c r="G174" s="72"/>
      <c r="H174" s="72"/>
      <c r="I174" s="72">
        <f>SUM(C174:H174)</f>
        <v>15900</v>
      </c>
      <c r="J174" s="72"/>
      <c r="K174" s="72"/>
      <c r="L174" s="72"/>
      <c r="M174" s="72">
        <f>K174+L174</f>
        <v>0</v>
      </c>
      <c r="N174" s="73">
        <f>I174+M174</f>
        <v>15900</v>
      </c>
      <c r="O174" s="12"/>
    </row>
    <row r="175" spans="1:15" s="10" customFormat="1" ht="11.25" customHeight="1">
      <c r="A175" s="94"/>
      <c r="B175" s="75" t="s">
        <v>148</v>
      </c>
      <c r="C175" s="76">
        <v>9807</v>
      </c>
      <c r="D175" s="76">
        <v>3126</v>
      </c>
      <c r="E175" s="76">
        <v>2967</v>
      </c>
      <c r="F175" s="76"/>
      <c r="G175" s="76"/>
      <c r="H175" s="76"/>
      <c r="I175" s="76">
        <f>SUM(C175:H175)</f>
        <v>15900</v>
      </c>
      <c r="J175" s="76"/>
      <c r="K175" s="76"/>
      <c r="L175" s="76"/>
      <c r="M175" s="76">
        <f>K175+L175</f>
        <v>0</v>
      </c>
      <c r="N175" s="77">
        <f aca="true" t="shared" si="48" ref="N175:N194">I175+M175</f>
        <v>15900</v>
      </c>
      <c r="O175" s="12"/>
    </row>
    <row r="176" spans="1:15" s="10" customFormat="1" ht="11.25" customHeight="1" thickBot="1">
      <c r="A176" s="78"/>
      <c r="B176" s="79" t="s">
        <v>126</v>
      </c>
      <c r="C176" s="80">
        <v>9622</v>
      </c>
      <c r="D176" s="80">
        <v>3126</v>
      </c>
      <c r="E176" s="80">
        <v>2456</v>
      </c>
      <c r="F176" s="80"/>
      <c r="G176" s="80"/>
      <c r="H176" s="80"/>
      <c r="I176" s="80">
        <f>SUM(C176:H176)</f>
        <v>15204</v>
      </c>
      <c r="J176" s="80"/>
      <c r="K176" s="80"/>
      <c r="L176" s="80">
        <v>36</v>
      </c>
      <c r="M176" s="80">
        <f>K176+L176</f>
        <v>36</v>
      </c>
      <c r="N176" s="81">
        <f t="shared" si="48"/>
        <v>15240</v>
      </c>
      <c r="O176" s="12"/>
    </row>
    <row r="177" spans="1:15" s="2" customFormat="1" ht="11.25" customHeight="1">
      <c r="A177" s="31"/>
      <c r="B177" s="32" t="s">
        <v>105</v>
      </c>
      <c r="C177" s="33">
        <f>SUM(C129,C150,C171,C174)</f>
        <v>153164</v>
      </c>
      <c r="D177" s="33">
        <f>SUM(D129,D150,D171,D174)</f>
        <v>50440</v>
      </c>
      <c r="E177" s="33">
        <f>SUM(E129,E150,E171,E174)</f>
        <v>54157</v>
      </c>
      <c r="F177" s="33">
        <f>SUM(F129,F150,F171,F174)</f>
        <v>0</v>
      </c>
      <c r="G177" s="33">
        <f>SUM(G129,G150,G171,G174)</f>
        <v>0</v>
      </c>
      <c r="H177" s="33">
        <f>SUM(H129,H150,H171,H174)</f>
        <v>0</v>
      </c>
      <c r="I177" s="33">
        <f>SUM(I129,I150,I171,I174)</f>
        <v>257761</v>
      </c>
      <c r="J177" s="33">
        <f>SUM(J129,J150,J171,J174)</f>
        <v>0</v>
      </c>
      <c r="K177" s="33">
        <f>SUM(K129,K150,K171,K174)</f>
        <v>0</v>
      </c>
      <c r="L177" s="33">
        <f>SUM(L129,L150,L171,L174)</f>
        <v>0</v>
      </c>
      <c r="M177" s="33">
        <f>SUM(M129,M150,M171,M174)</f>
        <v>0</v>
      </c>
      <c r="N177" s="73">
        <f t="shared" si="48"/>
        <v>257761</v>
      </c>
      <c r="O177" s="13"/>
    </row>
    <row r="178" spans="1:15" s="2" customFormat="1" ht="11.25" customHeight="1">
      <c r="A178" s="25"/>
      <c r="B178" s="26" t="s">
        <v>127</v>
      </c>
      <c r="C178" s="27">
        <f>C130+C151+C172+C175</f>
        <v>150590</v>
      </c>
      <c r="D178" s="27">
        <f>D130+D151+D172+D175</f>
        <v>49843</v>
      </c>
      <c r="E178" s="27">
        <f>E130+E151+E172+E175</f>
        <v>53950</v>
      </c>
      <c r="F178" s="27">
        <f>F130+F151+F172+F175</f>
        <v>512</v>
      </c>
      <c r="G178" s="27">
        <f>G130+G151+G172+G175</f>
        <v>9</v>
      </c>
      <c r="H178" s="27">
        <f>H130+H151+H172+H175</f>
        <v>0</v>
      </c>
      <c r="I178" s="27">
        <f>I130+I151+I172+I175</f>
        <v>254904</v>
      </c>
      <c r="J178" s="27">
        <f>J130+J151+J172+J175</f>
        <v>0</v>
      </c>
      <c r="K178" s="27">
        <f>K130+K151+K172+K175</f>
        <v>0</v>
      </c>
      <c r="L178" s="27">
        <f>L130+L151+L172+L175</f>
        <v>1525</v>
      </c>
      <c r="M178" s="27">
        <f>M130+M151+M172+M175</f>
        <v>1525</v>
      </c>
      <c r="N178" s="77">
        <f t="shared" si="48"/>
        <v>256429</v>
      </c>
      <c r="O178" s="13"/>
    </row>
    <row r="179" spans="1:15" s="2" customFormat="1" ht="11.25" customHeight="1" thickBot="1">
      <c r="A179" s="28"/>
      <c r="B179" s="29" t="s">
        <v>126</v>
      </c>
      <c r="C179" s="30">
        <f>C131+C152+C173+C176</f>
        <v>149183</v>
      </c>
      <c r="D179" s="30">
        <f>D131+D152+D173+D176</f>
        <v>49570</v>
      </c>
      <c r="E179" s="30">
        <f>E131+E152+E173+E176</f>
        <v>50001</v>
      </c>
      <c r="F179" s="30">
        <f>F131+F152+F173+F176</f>
        <v>597</v>
      </c>
      <c r="G179" s="30">
        <f>G131+G152+G173+G176</f>
        <v>9</v>
      </c>
      <c r="H179" s="30">
        <f>H131+H152+H173+H176</f>
        <v>0</v>
      </c>
      <c r="I179" s="30">
        <f>I131+I152+I173+I176</f>
        <v>249360</v>
      </c>
      <c r="J179" s="27">
        <f>J131+J152+J173+J176</f>
        <v>0</v>
      </c>
      <c r="K179" s="30">
        <f>K131+K152+K173+K176</f>
        <v>0</v>
      </c>
      <c r="L179" s="30">
        <f>L131+L152+L173+L176</f>
        <v>966</v>
      </c>
      <c r="M179" s="30">
        <f>M131+M152+M173+M176</f>
        <v>966</v>
      </c>
      <c r="N179" s="100">
        <f t="shared" si="48"/>
        <v>250326</v>
      </c>
      <c r="O179" s="13"/>
    </row>
    <row r="180" spans="1:15" s="5" customFormat="1" ht="11.25" customHeight="1">
      <c r="A180" s="97"/>
      <c r="B180" s="98" t="s">
        <v>113</v>
      </c>
      <c r="C180" s="99">
        <f>C114+C177</f>
        <v>240284</v>
      </c>
      <c r="D180" s="99">
        <f>D114+D177</f>
        <v>78536</v>
      </c>
      <c r="E180" s="99">
        <f>E114+E177</f>
        <v>127126</v>
      </c>
      <c r="F180" s="99">
        <f>F114+F177</f>
        <v>5851</v>
      </c>
      <c r="G180" s="99">
        <f>G114+G177</f>
        <v>5880</v>
      </c>
      <c r="H180" s="99">
        <f>H114+H177</f>
        <v>6960</v>
      </c>
      <c r="I180" s="99">
        <f>I114+I177</f>
        <v>464637</v>
      </c>
      <c r="J180" s="99">
        <f>J114+J177</f>
        <v>25333</v>
      </c>
      <c r="K180" s="99">
        <f>K114+K177</f>
        <v>0</v>
      </c>
      <c r="L180" s="99">
        <f>L114+L177</f>
        <v>10500</v>
      </c>
      <c r="M180" s="99">
        <f>M114+M177</f>
        <v>35833</v>
      </c>
      <c r="N180" s="73">
        <f t="shared" si="48"/>
        <v>500470</v>
      </c>
      <c r="O180" s="16"/>
    </row>
    <row r="181" spans="1:15" s="5" customFormat="1" ht="11.25" customHeight="1">
      <c r="A181" s="74"/>
      <c r="B181" s="75" t="s">
        <v>127</v>
      </c>
      <c r="C181" s="76">
        <f>C115+C178</f>
        <v>238553</v>
      </c>
      <c r="D181" s="76">
        <f>D115+D178</f>
        <v>78928</v>
      </c>
      <c r="E181" s="76">
        <f>E115+E178</f>
        <v>127903</v>
      </c>
      <c r="F181" s="76">
        <f>F115+F178</f>
        <v>27405</v>
      </c>
      <c r="G181" s="76">
        <f>G115+G178</f>
        <v>9988</v>
      </c>
      <c r="H181" s="76">
        <f>H115+H178</f>
        <v>7022</v>
      </c>
      <c r="I181" s="76">
        <f>I115+I178</f>
        <v>489799</v>
      </c>
      <c r="J181" s="76">
        <f>J115+J178</f>
        <v>25333</v>
      </c>
      <c r="K181" s="76">
        <f>K115+K178</f>
        <v>0</v>
      </c>
      <c r="L181" s="76">
        <f>L115+L178</f>
        <v>10720</v>
      </c>
      <c r="M181" s="76">
        <f>M115+M178</f>
        <v>36053</v>
      </c>
      <c r="N181" s="77">
        <f t="shared" si="48"/>
        <v>525852</v>
      </c>
      <c r="O181" s="16"/>
    </row>
    <row r="182" spans="1:15" s="5" customFormat="1" ht="11.25" customHeight="1" thickBot="1">
      <c r="A182" s="101"/>
      <c r="B182" s="102" t="s">
        <v>126</v>
      </c>
      <c r="C182" s="103">
        <f>C116+C179</f>
        <v>237027</v>
      </c>
      <c r="D182" s="103">
        <f>D116+D179</f>
        <v>78411</v>
      </c>
      <c r="E182" s="103">
        <f>E116+E179</f>
        <v>124712</v>
      </c>
      <c r="F182" s="103">
        <f>F116+F179</f>
        <v>27661</v>
      </c>
      <c r="G182" s="103">
        <f>G116+G179</f>
        <v>9732</v>
      </c>
      <c r="H182" s="76">
        <f>H116+H179</f>
        <v>0</v>
      </c>
      <c r="I182" s="103">
        <f>I116+I179</f>
        <v>477543</v>
      </c>
      <c r="J182" s="103">
        <f>J116+J179</f>
        <v>25200</v>
      </c>
      <c r="K182" s="103">
        <f>K116+K179</f>
        <v>0</v>
      </c>
      <c r="L182" s="103">
        <f>L116+L179</f>
        <v>10361</v>
      </c>
      <c r="M182" s="103">
        <f>M116+M179</f>
        <v>35561</v>
      </c>
      <c r="N182" s="100">
        <f t="shared" si="48"/>
        <v>513104</v>
      </c>
      <c r="O182" s="16"/>
    </row>
    <row r="183" spans="1:15" s="3" customFormat="1" ht="11.25" customHeight="1">
      <c r="A183" s="58" t="s">
        <v>106</v>
      </c>
      <c r="B183" s="59" t="s">
        <v>107</v>
      </c>
      <c r="C183" s="60">
        <v>12821</v>
      </c>
      <c r="D183" s="60">
        <v>4284</v>
      </c>
      <c r="E183" s="60">
        <v>16418</v>
      </c>
      <c r="F183" s="60"/>
      <c r="G183" s="60"/>
      <c r="H183" s="60"/>
      <c r="I183" s="60">
        <f aca="true" t="shared" si="49" ref="I183:I188">SUM(C183:H183)</f>
        <v>33523</v>
      </c>
      <c r="J183" s="60"/>
      <c r="K183" s="60"/>
      <c r="L183" s="60"/>
      <c r="M183" s="60">
        <f>K183+L183</f>
        <v>0</v>
      </c>
      <c r="N183" s="73">
        <f t="shared" si="48"/>
        <v>33523</v>
      </c>
      <c r="O183" s="13"/>
    </row>
    <row r="184" spans="1:15" s="3" customFormat="1" ht="11.25" customHeight="1">
      <c r="A184" s="62"/>
      <c r="B184" s="63" t="s">
        <v>128</v>
      </c>
      <c r="C184" s="64">
        <v>12821</v>
      </c>
      <c r="D184" s="64">
        <v>4284</v>
      </c>
      <c r="E184" s="64">
        <v>17793</v>
      </c>
      <c r="F184" s="64"/>
      <c r="G184" s="64"/>
      <c r="H184" s="64"/>
      <c r="I184" s="64">
        <f t="shared" si="49"/>
        <v>34898</v>
      </c>
      <c r="J184" s="64"/>
      <c r="K184" s="64"/>
      <c r="L184" s="64">
        <v>150</v>
      </c>
      <c r="M184" s="64">
        <f>SUM(K184:L184)</f>
        <v>150</v>
      </c>
      <c r="N184" s="77">
        <f t="shared" si="48"/>
        <v>35048</v>
      </c>
      <c r="O184" s="6"/>
    </row>
    <row r="185" spans="1:15" s="3" customFormat="1" ht="11.25" customHeight="1" thickBot="1">
      <c r="A185" s="66"/>
      <c r="B185" s="67" t="s">
        <v>126</v>
      </c>
      <c r="C185" s="68">
        <v>12450</v>
      </c>
      <c r="D185" s="68">
        <v>4265</v>
      </c>
      <c r="E185" s="68">
        <v>14524</v>
      </c>
      <c r="F185" s="68"/>
      <c r="G185" s="68"/>
      <c r="H185" s="68"/>
      <c r="I185" s="68">
        <f t="shared" si="49"/>
        <v>31239</v>
      </c>
      <c r="J185" s="68"/>
      <c r="K185" s="68"/>
      <c r="L185" s="68">
        <v>80</v>
      </c>
      <c r="M185" s="68">
        <f>SUM(K185:L185)</f>
        <v>80</v>
      </c>
      <c r="N185" s="100">
        <f t="shared" si="48"/>
        <v>31319</v>
      </c>
      <c r="O185" s="6"/>
    </row>
    <row r="186" spans="1:15" ht="11.25" customHeight="1">
      <c r="A186" s="58" t="s">
        <v>108</v>
      </c>
      <c r="B186" s="59" t="s">
        <v>109</v>
      </c>
      <c r="C186" s="60">
        <v>6589</v>
      </c>
      <c r="D186" s="60">
        <v>2257</v>
      </c>
      <c r="E186" s="60">
        <v>3733</v>
      </c>
      <c r="F186" s="60"/>
      <c r="G186" s="60"/>
      <c r="H186" s="60"/>
      <c r="I186" s="60">
        <f t="shared" si="49"/>
        <v>12579</v>
      </c>
      <c r="J186" s="60"/>
      <c r="K186" s="60"/>
      <c r="L186" s="60"/>
      <c r="M186" s="60">
        <f>K186+L186</f>
        <v>0</v>
      </c>
      <c r="N186" s="73">
        <f t="shared" si="48"/>
        <v>12579</v>
      </c>
      <c r="O186" s="13"/>
    </row>
    <row r="187" spans="1:15" ht="11.25" customHeight="1">
      <c r="A187" s="62"/>
      <c r="B187" s="63" t="s">
        <v>149</v>
      </c>
      <c r="C187" s="64">
        <v>6677</v>
      </c>
      <c r="D187" s="64">
        <v>2284</v>
      </c>
      <c r="E187" s="64">
        <v>4197</v>
      </c>
      <c r="F187" s="64"/>
      <c r="G187" s="64"/>
      <c r="H187" s="64"/>
      <c r="I187" s="64">
        <f t="shared" si="49"/>
        <v>13158</v>
      </c>
      <c r="J187" s="64"/>
      <c r="K187" s="64"/>
      <c r="L187" s="64"/>
      <c r="M187" s="64">
        <f>K187+L187</f>
        <v>0</v>
      </c>
      <c r="N187" s="77">
        <f t="shared" si="48"/>
        <v>13158</v>
      </c>
      <c r="O187" s="13"/>
    </row>
    <row r="188" spans="1:15" ht="11.25" customHeight="1" thickBot="1">
      <c r="A188" s="88"/>
      <c r="B188" s="89" t="s">
        <v>125</v>
      </c>
      <c r="C188" s="90">
        <v>6751</v>
      </c>
      <c r="D188" s="90">
        <v>2320</v>
      </c>
      <c r="E188" s="90">
        <v>3516</v>
      </c>
      <c r="F188" s="90"/>
      <c r="G188" s="90"/>
      <c r="H188" s="90"/>
      <c r="I188" s="90">
        <f t="shared" si="49"/>
        <v>12587</v>
      </c>
      <c r="J188" s="90"/>
      <c r="K188" s="90"/>
      <c r="L188" s="90">
        <v>63</v>
      </c>
      <c r="M188" s="90">
        <f>SUM(K188:L188)</f>
        <v>63</v>
      </c>
      <c r="N188" s="100">
        <f t="shared" si="48"/>
        <v>12650</v>
      </c>
      <c r="O188" s="13"/>
    </row>
    <row r="189" spans="1:15" s="5" customFormat="1" ht="11.25" customHeight="1">
      <c r="A189" s="105">
        <v>6</v>
      </c>
      <c r="B189" s="106" t="s">
        <v>112</v>
      </c>
      <c r="C189" s="107">
        <f>C183+C186</f>
        <v>19410</v>
      </c>
      <c r="D189" s="107">
        <f aca="true" t="shared" si="50" ref="D189:M189">D183+D186</f>
        <v>6541</v>
      </c>
      <c r="E189" s="107">
        <f t="shared" si="50"/>
        <v>20151</v>
      </c>
      <c r="F189" s="107">
        <f t="shared" si="50"/>
        <v>0</v>
      </c>
      <c r="G189" s="107">
        <f t="shared" si="50"/>
        <v>0</v>
      </c>
      <c r="H189" s="107">
        <f t="shared" si="50"/>
        <v>0</v>
      </c>
      <c r="I189" s="107">
        <f t="shared" si="50"/>
        <v>46102</v>
      </c>
      <c r="J189" s="107"/>
      <c r="K189" s="107">
        <f t="shared" si="50"/>
        <v>0</v>
      </c>
      <c r="L189" s="107">
        <f t="shared" si="50"/>
        <v>0</v>
      </c>
      <c r="M189" s="107">
        <f t="shared" si="50"/>
        <v>0</v>
      </c>
      <c r="N189" s="73">
        <f t="shared" si="48"/>
        <v>46102</v>
      </c>
      <c r="O189" s="9"/>
    </row>
    <row r="190" spans="1:15" s="5" customFormat="1" ht="11.25" customHeight="1">
      <c r="A190" s="94"/>
      <c r="B190" s="75" t="s">
        <v>124</v>
      </c>
      <c r="C190" s="76">
        <f>C184+C187</f>
        <v>19498</v>
      </c>
      <c r="D190" s="76">
        <f aca="true" t="shared" si="51" ref="D190:M190">D184+D187</f>
        <v>6568</v>
      </c>
      <c r="E190" s="76">
        <f t="shared" si="51"/>
        <v>21990</v>
      </c>
      <c r="F190" s="76">
        <f t="shared" si="51"/>
        <v>0</v>
      </c>
      <c r="G190" s="76">
        <f t="shared" si="51"/>
        <v>0</v>
      </c>
      <c r="H190" s="76">
        <f t="shared" si="51"/>
        <v>0</v>
      </c>
      <c r="I190" s="76">
        <f t="shared" si="51"/>
        <v>48056</v>
      </c>
      <c r="J190" s="76"/>
      <c r="K190" s="76">
        <f t="shared" si="51"/>
        <v>0</v>
      </c>
      <c r="L190" s="76">
        <f t="shared" si="51"/>
        <v>150</v>
      </c>
      <c r="M190" s="76">
        <f t="shared" si="51"/>
        <v>150</v>
      </c>
      <c r="N190" s="77">
        <f t="shared" si="48"/>
        <v>48206</v>
      </c>
      <c r="O190" s="9"/>
    </row>
    <row r="191" spans="1:15" s="5" customFormat="1" ht="11.25" customHeight="1" thickBot="1">
      <c r="A191" s="108"/>
      <c r="B191" s="109" t="s">
        <v>125</v>
      </c>
      <c r="C191" s="110">
        <f>C185+C188</f>
        <v>19201</v>
      </c>
      <c r="D191" s="110">
        <f aca="true" t="shared" si="52" ref="D191:N191">D185+D188</f>
        <v>6585</v>
      </c>
      <c r="E191" s="110">
        <f t="shared" si="52"/>
        <v>18040</v>
      </c>
      <c r="F191" s="110">
        <f t="shared" si="52"/>
        <v>0</v>
      </c>
      <c r="G191" s="110">
        <f t="shared" si="52"/>
        <v>0</v>
      </c>
      <c r="H191" s="110">
        <f t="shared" si="52"/>
        <v>0</v>
      </c>
      <c r="I191" s="110">
        <f t="shared" si="52"/>
        <v>43826</v>
      </c>
      <c r="J191" s="110">
        <f t="shared" si="52"/>
        <v>0</v>
      </c>
      <c r="K191" s="110">
        <f t="shared" si="52"/>
        <v>0</v>
      </c>
      <c r="L191" s="110">
        <f t="shared" si="52"/>
        <v>143</v>
      </c>
      <c r="M191" s="110">
        <f t="shared" si="52"/>
        <v>143</v>
      </c>
      <c r="N191" s="110">
        <f t="shared" si="52"/>
        <v>43969</v>
      </c>
      <c r="O191" s="9"/>
    </row>
    <row r="192" spans="1:15" s="10" customFormat="1" ht="11.25" customHeight="1">
      <c r="A192" s="40"/>
      <c r="B192" s="41" t="s">
        <v>166</v>
      </c>
      <c r="C192" s="42">
        <f aca="true" t="shared" si="53" ref="C192:M192">C180+C189</f>
        <v>259694</v>
      </c>
      <c r="D192" s="42">
        <f t="shared" si="53"/>
        <v>85077</v>
      </c>
      <c r="E192" s="42">
        <f t="shared" si="53"/>
        <v>147277</v>
      </c>
      <c r="F192" s="42">
        <f t="shared" si="53"/>
        <v>5851</v>
      </c>
      <c r="G192" s="42">
        <f t="shared" si="53"/>
        <v>5880</v>
      </c>
      <c r="H192" s="42">
        <f t="shared" si="53"/>
        <v>6960</v>
      </c>
      <c r="I192" s="42">
        <f t="shared" si="53"/>
        <v>510739</v>
      </c>
      <c r="J192" s="42">
        <f t="shared" si="53"/>
        <v>25333</v>
      </c>
      <c r="K192" s="42">
        <f t="shared" si="53"/>
        <v>0</v>
      </c>
      <c r="L192" s="42">
        <f t="shared" si="53"/>
        <v>10500</v>
      </c>
      <c r="M192" s="42">
        <f t="shared" si="53"/>
        <v>35833</v>
      </c>
      <c r="N192" s="73">
        <f t="shared" si="48"/>
        <v>546572</v>
      </c>
      <c r="O192" s="17"/>
    </row>
    <row r="193" spans="1:15" s="10" customFormat="1" ht="11.25" customHeight="1">
      <c r="A193" s="45"/>
      <c r="B193" s="46" t="s">
        <v>167</v>
      </c>
      <c r="C193" s="47">
        <f aca="true" t="shared" si="54" ref="C193:M193">C181+C190</f>
        <v>258051</v>
      </c>
      <c r="D193" s="47">
        <f t="shared" si="54"/>
        <v>85496</v>
      </c>
      <c r="E193" s="47">
        <f t="shared" si="54"/>
        <v>149893</v>
      </c>
      <c r="F193" s="47">
        <f t="shared" si="54"/>
        <v>27405</v>
      </c>
      <c r="G193" s="47">
        <f t="shared" si="54"/>
        <v>9988</v>
      </c>
      <c r="H193" s="47">
        <f t="shared" si="54"/>
        <v>7022</v>
      </c>
      <c r="I193" s="47">
        <f t="shared" si="54"/>
        <v>537855</v>
      </c>
      <c r="J193" s="47">
        <f t="shared" si="54"/>
        <v>25333</v>
      </c>
      <c r="K193" s="47">
        <f t="shared" si="54"/>
        <v>0</v>
      </c>
      <c r="L193" s="47">
        <f t="shared" si="54"/>
        <v>10870</v>
      </c>
      <c r="M193" s="47">
        <f t="shared" si="54"/>
        <v>36203</v>
      </c>
      <c r="N193" s="77">
        <f t="shared" si="48"/>
        <v>574058</v>
      </c>
      <c r="O193" s="17"/>
    </row>
    <row r="194" spans="1:16" s="10" customFormat="1" ht="11.25" customHeight="1" thickBot="1">
      <c r="A194" s="48"/>
      <c r="B194" s="49" t="s">
        <v>125</v>
      </c>
      <c r="C194" s="50">
        <f aca="true" t="shared" si="55" ref="C194:M194">C182+C191</f>
        <v>256228</v>
      </c>
      <c r="D194" s="50">
        <f t="shared" si="55"/>
        <v>84996</v>
      </c>
      <c r="E194" s="50">
        <f t="shared" si="55"/>
        <v>142752</v>
      </c>
      <c r="F194" s="50">
        <f t="shared" si="55"/>
        <v>27661</v>
      </c>
      <c r="G194" s="50">
        <f t="shared" si="55"/>
        <v>9732</v>
      </c>
      <c r="H194" s="50">
        <f t="shared" si="55"/>
        <v>0</v>
      </c>
      <c r="I194" s="50">
        <f t="shared" si="55"/>
        <v>521369</v>
      </c>
      <c r="J194" s="50">
        <f t="shared" si="55"/>
        <v>25200</v>
      </c>
      <c r="K194" s="50">
        <f t="shared" si="55"/>
        <v>0</v>
      </c>
      <c r="L194" s="50">
        <f t="shared" si="55"/>
        <v>10504</v>
      </c>
      <c r="M194" s="50">
        <f t="shared" si="55"/>
        <v>35704</v>
      </c>
      <c r="N194" s="81">
        <f t="shared" si="48"/>
        <v>557073</v>
      </c>
      <c r="O194" s="17"/>
      <c r="P194" s="128"/>
    </row>
    <row r="195" spans="1:15" ht="11.25" customHeight="1">
      <c r="A195" s="51"/>
      <c r="B195" s="51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4"/>
    </row>
    <row r="196" spans="1:15" ht="11.25" customHeight="1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111"/>
      <c r="N196" s="111"/>
      <c r="O196" s="15"/>
    </row>
    <row r="197" spans="1:14" ht="11.25" customHeight="1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111"/>
      <c r="N197" s="51"/>
    </row>
    <row r="198" spans="1:14" ht="11.25" customHeight="1">
      <c r="A198" s="51"/>
      <c r="B198" s="51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</row>
    <row r="199" spans="1:14" ht="11.25" customHeight="1">
      <c r="A199" s="51"/>
      <c r="B199" s="5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</row>
    <row r="200" spans="1:14" ht="11.25" customHeight="1">
      <c r="A200" s="51"/>
      <c r="B200" s="51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</row>
    <row r="201" spans="1:14" ht="11.25" customHeight="1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</row>
    <row r="202" spans="1:14" ht="11.25" customHeight="1">
      <c r="A202" s="51"/>
      <c r="B202" s="51"/>
      <c r="C202" s="51"/>
      <c r="D202" s="51"/>
      <c r="E202" s="51"/>
      <c r="F202" s="51"/>
      <c r="G202" s="51"/>
      <c r="H202" s="51"/>
      <c r="I202" s="111"/>
      <c r="J202" s="111"/>
      <c r="K202" s="51"/>
      <c r="L202" s="51"/>
      <c r="M202" s="51"/>
      <c r="N202" s="51"/>
    </row>
    <row r="203" spans="1:14" ht="11.25" customHeight="1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</row>
    <row r="204" spans="1:14" ht="11.25" customHeight="1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</row>
    <row r="205" spans="1:14" ht="11.25" customHeight="1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</row>
    <row r="206" spans="1:14" ht="11.25" customHeight="1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</row>
    <row r="207" spans="1:14" ht="12.75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</row>
    <row r="208" spans="1:14" ht="12.75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</row>
    <row r="209" spans="1:14" ht="12.75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</row>
    <row r="210" spans="1:14" ht="12.75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</row>
    <row r="211" spans="1:14" ht="12.75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</row>
    <row r="212" spans="1:14" ht="12.75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</row>
    <row r="213" spans="1:14" ht="12.75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</row>
    <row r="214" spans="1:14" ht="12.75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</row>
    <row r="215" spans="1:14" ht="12.75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</row>
    <row r="216" spans="1:14" ht="12.7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</row>
    <row r="217" spans="1:14" ht="12.75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</row>
    <row r="218" spans="1:14" ht="12.75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</row>
    <row r="219" spans="1:14" ht="12.75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</row>
    <row r="220" spans="1:14" ht="12.75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</row>
    <row r="221" spans="1:14" ht="12.75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</row>
    <row r="222" spans="1:14" ht="12.75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</row>
    <row r="223" spans="1:14" ht="12.75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</row>
    <row r="224" spans="1:14" ht="12.75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</row>
    <row r="225" spans="1:14" ht="12.75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</row>
    <row r="226" spans="1:14" ht="12.75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</row>
    <row r="227" spans="1:14" ht="12.75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</row>
    <row r="228" spans="1:14" ht="12.75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</row>
    <row r="229" spans="1:14" ht="12.75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</row>
    <row r="230" spans="1:14" ht="12.75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</row>
    <row r="231" spans="1:14" ht="12.75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</row>
    <row r="232" spans="1:14" ht="12.75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</row>
    <row r="233" spans="1:14" ht="12.75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</row>
    <row r="234" spans="1:14" ht="12.75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</row>
    <row r="235" spans="1:14" ht="12.75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</row>
    <row r="236" spans="1:14" ht="12.75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</row>
    <row r="237" spans="1:14" ht="12.75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</row>
    <row r="238" spans="1:14" ht="12.75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</row>
    <row r="239" spans="1:14" ht="12.75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</row>
    <row r="240" spans="1:14" ht="12.75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</row>
    <row r="241" spans="1:14" ht="12.75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</row>
    <row r="242" spans="1:14" ht="12.75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</row>
    <row r="243" spans="1:14" ht="12.7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</row>
    <row r="244" spans="1:14" ht="12.75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</row>
    <row r="245" spans="1:14" ht="12.75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</row>
    <row r="246" spans="1:14" ht="12.75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</row>
    <row r="247" spans="1:14" ht="12.75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</row>
    <row r="248" spans="1:14" ht="12.75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</row>
    <row r="249" spans="1:14" ht="12.75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</row>
    <row r="250" spans="1:14" ht="12.75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</row>
    <row r="251" spans="1:14" ht="12.75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</row>
    <row r="252" spans="1:14" ht="12.75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</row>
    <row r="253" spans="1:14" ht="12.75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</row>
    <row r="254" spans="1:14" ht="12.75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</row>
    <row r="255" spans="1:14" ht="12.75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</row>
    <row r="256" spans="1:14" ht="12.75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</row>
    <row r="257" spans="1:14" ht="12.75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</row>
    <row r="258" spans="1:14" ht="12.75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</row>
    <row r="259" spans="1:14" ht="12.75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</row>
    <row r="260" spans="1:14" ht="12.75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</row>
    <row r="261" spans="1:14" ht="12.75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</row>
    <row r="262" spans="1:14" ht="12.75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</row>
    <row r="263" spans="1:14" ht="12.75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</row>
    <row r="264" spans="1:14" ht="12.75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</row>
    <row r="265" spans="1:14" ht="12.7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</row>
    <row r="266" spans="1:14" ht="12.75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</row>
    <row r="267" spans="1:14" ht="12.7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</row>
    <row r="268" spans="1:14" ht="12.7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</row>
    <row r="269" spans="1:14" ht="12.75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</row>
    <row r="270" spans="1:14" ht="12.7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</row>
    <row r="271" spans="1:14" ht="12.75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</row>
    <row r="272" spans="1:14" ht="12.75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</row>
    <row r="273" spans="1:14" ht="12.75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</row>
    <row r="274" spans="1:14" ht="12.75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</row>
    <row r="275" spans="1:14" ht="12.7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</row>
    <row r="276" spans="1:14" ht="12.75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</row>
    <row r="277" spans="1:14" ht="12.75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</row>
    <row r="278" spans="1:14" ht="12.75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</row>
    <row r="279" spans="1:14" ht="12.75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</row>
    <row r="280" spans="1:14" ht="12.75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</row>
    <row r="281" spans="1:14" ht="12.75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</row>
    <row r="282" spans="1:14" ht="12.75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</row>
    <row r="283" spans="1:14" ht="12.75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</row>
    <row r="284" spans="1:14" ht="12.75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</row>
    <row r="285" spans="1:14" ht="12.7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</row>
    <row r="286" spans="1:14" ht="12.75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</row>
    <row r="287" spans="1:14" ht="12.7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</row>
    <row r="288" spans="1:14" ht="12.7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</row>
    <row r="289" spans="1:14" ht="12.7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</row>
    <row r="290" spans="1:14" ht="12.7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</row>
    <row r="291" spans="1:14" ht="12.7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</row>
    <row r="292" spans="1:14" ht="12.7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</row>
    <row r="293" spans="1:14" ht="12.7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</row>
    <row r="294" spans="1:14" ht="12.7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</row>
    <row r="295" spans="1:14" ht="12.7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</row>
    <row r="296" spans="1:14" ht="12.7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</row>
    <row r="297" spans="1:14" ht="12.7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</row>
    <row r="298" spans="1:14" ht="12.7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</row>
    <row r="299" spans="1:14" ht="12.7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</row>
    <row r="300" spans="1:14" ht="12.7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</row>
    <row r="301" spans="1:14" ht="12.75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</row>
    <row r="302" spans="1:14" ht="12.75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</row>
    <row r="303" spans="1:14" ht="12.7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</row>
    <row r="304" spans="1:14" ht="12.7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</row>
    <row r="305" spans="1:14" ht="12.7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</row>
    <row r="306" spans="1:14" ht="12.7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</row>
    <row r="307" spans="1:14" ht="12.75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</row>
    <row r="308" spans="1:14" ht="12.7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</row>
    <row r="309" spans="1:14" ht="12.7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</row>
    <row r="310" spans="1:14" ht="12.75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</row>
    <row r="311" spans="1:14" ht="12.75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</row>
    <row r="312" spans="1:14" ht="12.75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</row>
    <row r="313" spans="1:14" ht="12.75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</row>
    <row r="314" spans="1:14" ht="12.75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</row>
    <row r="315" spans="1:14" ht="12.7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</row>
    <row r="316" spans="1:14" ht="12.75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</row>
    <row r="317" spans="1:14" ht="12.75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</row>
    <row r="318" spans="1:14" ht="12.75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</row>
    <row r="319" spans="1:14" ht="12.75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</row>
    <row r="320" spans="1:14" ht="12.75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</row>
    <row r="321" spans="1:14" ht="12.75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</row>
    <row r="322" spans="1:14" ht="12.75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</row>
    <row r="323" spans="1:14" ht="12.75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</row>
    <row r="324" spans="1:14" ht="12.7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</row>
    <row r="325" spans="1:14" ht="12.7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</row>
    <row r="326" spans="1:14" ht="12.75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</row>
    <row r="327" spans="1:14" ht="12.75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</row>
    <row r="328" spans="1:14" ht="12.75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</row>
    <row r="329" spans="1:14" ht="12.75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</row>
    <row r="330" spans="1:14" ht="12.75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</row>
    <row r="331" spans="1:14" ht="12.75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</row>
    <row r="332" spans="1:14" ht="12.75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</row>
    <row r="333" spans="1:14" ht="12.75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</row>
    <row r="334" spans="1:14" ht="12.75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</row>
    <row r="335" spans="1:14" ht="12.7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</row>
    <row r="336" spans="1:14" ht="12.75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</row>
    <row r="337" spans="1:14" ht="12.75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</row>
    <row r="338" spans="1:14" ht="12.75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</row>
    <row r="339" spans="1:14" ht="12.75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</row>
    <row r="340" spans="1:14" ht="12.75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</row>
    <row r="341" spans="1:14" ht="12.75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</row>
    <row r="342" spans="1:14" ht="12.75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</row>
    <row r="343" spans="1:14" ht="12.75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</row>
    <row r="344" spans="1:14" ht="12.75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</row>
    <row r="345" spans="1:14" ht="12.75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</row>
    <row r="346" spans="1:14" ht="12.75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</row>
    <row r="347" spans="1:14" ht="12.75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</row>
    <row r="348" spans="1:14" ht="12.75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</row>
    <row r="349" spans="1:14" ht="12.75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</row>
    <row r="350" spans="1:14" ht="12.75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</row>
    <row r="351" spans="1:14" ht="12.75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</row>
    <row r="352" spans="1:14" ht="12.75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</row>
    <row r="353" spans="1:14" ht="12.75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</row>
    <row r="354" spans="1:14" ht="12.75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</row>
    <row r="355" spans="1:14" ht="12.75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</row>
    <row r="356" spans="1:14" ht="12.75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</row>
    <row r="357" spans="1:14" ht="12.75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</row>
    <row r="358" spans="1:14" ht="12.75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</row>
    <row r="359" spans="1:14" ht="12.75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</row>
    <row r="360" spans="1:14" ht="12.75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</row>
    <row r="361" spans="1:14" ht="12.75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</row>
    <row r="362" spans="1:14" ht="12.75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</row>
    <row r="363" spans="1:14" ht="12.75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</row>
    <row r="364" spans="1:14" ht="12.75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</row>
    <row r="365" spans="1:14" ht="12.75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</row>
    <row r="366" spans="1:14" ht="12.75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</row>
    <row r="367" spans="1:14" ht="12.75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</row>
    <row r="368" spans="1:14" ht="12.75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</row>
    <row r="369" spans="1:14" ht="12.75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</row>
    <row r="370" spans="1:14" ht="12.75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</row>
    <row r="371" spans="1:14" ht="12.75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</row>
  </sheetData>
  <mergeCells count="2">
    <mergeCell ref="A1:N1"/>
    <mergeCell ref="C2:M2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2006-03-17T11:05:22Z</cp:lastPrinted>
  <dcterms:created xsi:type="dcterms:W3CDTF">2003-02-14T09:32:56Z</dcterms:created>
  <dcterms:modified xsi:type="dcterms:W3CDTF">2005-03-14T19:08:52Z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