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<sst xmlns="http://schemas.openxmlformats.org/spreadsheetml/2006/main" count="224" uniqueCount="174">
  <si>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</si>
  <si>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</si>
  <si>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</si>
  <si>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</si>
  <si>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</si>
  <si>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</si>
  <si>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</si>
  <si>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</si>
  <si>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</si>
  <si>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</si>
  <si>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</si>
  <si>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</si>
  <si>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</si>
  <si>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</si>
  <si>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</si>
  <si>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</si>
  <si>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</si>
  <si>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</si>
  <si>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</si>
  <si>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</si>
  <si>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</si>
  <si>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</si>
  <si>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</si>
  <si>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</si>
  <si>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</si>
  <si>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</si>
  <si>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</si>
  <si>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</si>
  <si>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</si>
  <si>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</si>
  <si>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</si>
  <si>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</si>
  <si>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</si>
  <si>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</si>
  <si>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</si>
  <si>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</si>
  <si>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</si>
  <si>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</si>
  <si>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</si>
  <si>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</si>
  <si>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</si>
  <si>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</si>
  <si>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</si>
  <si>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</si>
  <si>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</si>
  <si>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</si>
  <si>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</si>
  <si>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</si>
  <si>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</si>
  <si>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</si>
  <si>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</si>
  <si>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</si>
  <si>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</si>
  <si>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</si>
  <si>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</si>
  <si>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</si>
  <si>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</si>
  <si>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</si>
  <si>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</si>
  <si>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</si>
  <si>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</si>
  <si>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</si>
  <si>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</si>
  <si>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</si>
  <si>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</si>
  <si>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</si>
  <si>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</si>
  <si>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</si>
  <si>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</si>
  <si>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</si>
  <si>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</si>
  <si>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</si>
  <si>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</si>
  <si>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</si>
  <si>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</si>
  <si>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</si>
  <si>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</si>
  <si>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</si>
  <si>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</si>
  <si>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</si>
  <si>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</si>
  <si>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</si>
  <si>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</si>
  <si>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</si>
  <si>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</si>
  <si>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</si>
  <si>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</si>
  <si>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</si>
  <si>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</si>
  <si>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</si>
  <si>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</si>
  <si>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</si>
  <si>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</si>
  <si>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</si>
  <si>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</si>
  <si>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</si>
  <si>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</si>
  <si>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</si>
  <si>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</si>
  <si>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</si>
  <si>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</si>
  <si>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</si>
  <si>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</si>
  <si>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</si>
  <si>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</si>
  <si>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</si>
  <si>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</si>
  <si>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</si>
  <si>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</si>
  <si>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</si>
  <si>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</si>
  <si>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</si>
  <si>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</si>
  <si>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</si>
  <si>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</si>
  <si>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</si>
  <si>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</si>
  <si>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</si>
  <si>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</si>
  <si>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Napközis konyha</t>
  </si>
  <si>
    <t>3 4</t>
  </si>
  <si>
    <t>1 6 1</t>
  </si>
  <si>
    <t>Közutak üzemeltetése</t>
  </si>
  <si>
    <t>törl.</t>
  </si>
  <si>
    <t>Pótelőirányzat</t>
  </si>
  <si>
    <t>1 3 6</t>
  </si>
  <si>
    <t>1 3 7</t>
  </si>
  <si>
    <t>Rendszeres gyermv. Pénzbeni ell.</t>
  </si>
  <si>
    <t>Eseti  pénzbeni szoc. Ellát.</t>
  </si>
  <si>
    <t>Eseti pénzbeni gyermekvéd. Ellát.</t>
  </si>
  <si>
    <t>Rendszeres szoc. pénzbeni ellátás</t>
  </si>
  <si>
    <t>Rendszeres szc. Pénzbeni mód. Előir.</t>
  </si>
  <si>
    <t>Rendsz. Gyermekv. Mód. Előir.</t>
  </si>
  <si>
    <t>Szoc. Ellátás mód.előirányzat</t>
  </si>
  <si>
    <t xml:space="preserve">Sport tevékenység mód. Előir. </t>
  </si>
  <si>
    <t xml:space="preserve">Egyéb felad. Mód. Elői össz. </t>
  </si>
  <si>
    <t>Módosított előirányzat</t>
  </si>
  <si>
    <t>Polg. Hiv. mód.- előirányzat össz.</t>
  </si>
  <si>
    <t>Ált. isk. mód. Előirányzat</t>
  </si>
  <si>
    <t>1 3 4</t>
  </si>
  <si>
    <t>Helyi közutak létesités</t>
  </si>
  <si>
    <t>Módositott előirányzat</t>
  </si>
  <si>
    <t>pótelőirányzat</t>
  </si>
  <si>
    <t>Műszaki csoport</t>
  </si>
  <si>
    <t>Közvetett kiadás összesen</t>
  </si>
  <si>
    <t>17 1</t>
  </si>
  <si>
    <t>Cigány Kisebbs. Önkormányzat</t>
  </si>
  <si>
    <t>Sajátos nevelés ig. óvodai ellát.</t>
  </si>
  <si>
    <t>Sajátos nev. Ig. tan.isk. nevelése</t>
  </si>
  <si>
    <t>Iskolai intézményi étkezés</t>
  </si>
  <si>
    <t xml:space="preserve">Műv.Köz.és Könyvtár összesen </t>
  </si>
  <si>
    <t>Pótelőirányzat össz.</t>
  </si>
  <si>
    <t>Módositott előirányzat össz.</t>
  </si>
  <si>
    <t>Pótelőirányzat mindössz.</t>
  </si>
  <si>
    <t>Módositott előirányzat  mindössz.</t>
  </si>
  <si>
    <t>Önk. Intézményi ellátó</t>
  </si>
  <si>
    <t>Település üzemelt. eredeti össz.</t>
  </si>
  <si>
    <t>Kiadások mód. előir mindösszesen</t>
  </si>
  <si>
    <t>Pótelőiányzat</t>
  </si>
  <si>
    <t xml:space="preserve">Helyi közutak lét. mód.előir. </t>
  </si>
  <si>
    <t>Házi szoc. gpond. mód.előir.</t>
  </si>
  <si>
    <t>1 1 2</t>
  </si>
  <si>
    <t>1 1 3</t>
  </si>
  <si>
    <t xml:space="preserve">Országgyűlési vál.pót.  </t>
  </si>
  <si>
    <t>Önkormányzati választ. pót.</t>
  </si>
  <si>
    <t xml:space="preserve">Eseti pénzbeni szoc. módosított </t>
  </si>
  <si>
    <t>Gazd. és terüelt fejl.mód.ei.</t>
  </si>
  <si>
    <t>Település üzemelt. mód. előir.</t>
  </si>
  <si>
    <t>Pótelúirányzat</t>
  </si>
  <si>
    <t>Önkéntes tü. módosított előir.</t>
  </si>
  <si>
    <t>Hiv.önk. Tü. mód. előirányzat</t>
  </si>
  <si>
    <t xml:space="preserve">Könyvtár mód. előir. </t>
  </si>
  <si>
    <t>Műv.Közp. mód. előirányzat</t>
  </si>
  <si>
    <t>3. számú melléklet  a 11/2006. (VI.30.)  önkormányzati rendelethez
Rétság Város Önkormányzat  2006. évi módosított  költségvetésének  szakfeladatos kiadásai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</si>
</sst>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3" fontId="13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1" fillId="0" borderId="4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6" fillId="0" borderId="4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6" fillId="0" borderId="3" xfId="0" applyNumberFormat="1" applyFont="1" applyFill="1" applyBorder="1" applyAlignment="1">
      <alignment/>
    </xf>
    <xf numFmtId="3" fontId="16" fillId="0" borderId="5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9" xfId="0" applyNumberFormat="1" applyFont="1" applyFill="1" applyBorder="1" applyAlignment="1">
      <alignment/>
    </xf>
    <xf numFmtId="3" fontId="16" fillId="0" borderId="3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1" fillId="0" borderId="3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13" fillId="0" borderId="29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1" fillId="0" borderId="3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1" fillId="0" borderId="33" xfId="0" applyNumberFormat="1" applyFont="1" applyBorder="1" applyAlignment="1">
      <alignment/>
    </xf>
    <xf numFmtId="3" fontId="11" fillId="0" borderId="32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/>
    </xf>
    <xf numFmtId="3" fontId="16" fillId="0" borderId="3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16" fillId="0" borderId="27" xfId="0" applyNumberFormat="1" applyFont="1" applyFill="1" applyBorder="1" applyAlignment="1">
      <alignment/>
    </xf>
    <xf numFmtId="3" fontId="16" fillId="0" borderId="33" xfId="0" applyNumberFormat="1" applyFont="1" applyFill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6" fillId="0" borderId="27" xfId="0" applyNumberFormat="1" applyFont="1" applyBorder="1" applyAlignment="1">
      <alignment/>
    </xf>
    <xf numFmtId="3" fontId="16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left"/>
    </xf>
    <xf numFmtId="3" fontId="13" fillId="0" borderId="2" xfId="0" applyNumberFormat="1" applyFont="1" applyBorder="1" applyAlignment="1">
      <alignment horizontal="left"/>
    </xf>
    <xf numFmtId="3" fontId="13" fillId="0" borderId="23" xfId="0" applyNumberFormat="1" applyFont="1" applyBorder="1" applyAlignment="1">
      <alignment horizontal="left"/>
    </xf>
    <xf numFmtId="3" fontId="11" fillId="0" borderId="26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0" borderId="32" xfId="0" applyNumberFormat="1" applyFont="1" applyBorder="1" applyAlignment="1">
      <alignment/>
    </xf>
    <xf numFmtId="3" fontId="16" fillId="0" borderId="27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11" fillId="0" borderId="32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0" fontId="11" fillId="2" borderId="40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87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11" customFormat="1" ht="45.75" customHeight="1" thickBot="1">
      <c r="A1" s="143" t="s">
        <v>173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0"/>
    </row>
    <row r="2" spans="1:14" s="1" customFormat="1" ht="11.25" customHeight="1" thickBot="1">
      <c r="A2" s="32" t="s">
        <v>0</v>
      </c>
      <c r="B2" s="33" t="s">
        <v>3</v>
      </c>
      <c r="C2" s="140" t="s">
        <v>1</v>
      </c>
      <c r="D2" s="141"/>
      <c r="E2" s="141"/>
      <c r="F2" s="141"/>
      <c r="G2" s="141"/>
      <c r="H2" s="141"/>
      <c r="I2" s="141"/>
      <c r="J2" s="141"/>
      <c r="K2" s="141"/>
      <c r="L2" s="142"/>
      <c r="M2" s="33" t="s">
        <v>2</v>
      </c>
      <c r="N2" s="3"/>
    </row>
    <row r="3" spans="1:14" s="1" customFormat="1" ht="11.25" customHeight="1">
      <c r="A3" s="34" t="s">
        <v>111</v>
      </c>
      <c r="B3" s="35" t="s">
        <v>4</v>
      </c>
      <c r="C3" s="33" t="s">
        <v>5</v>
      </c>
      <c r="D3" s="36" t="s">
        <v>114</v>
      </c>
      <c r="E3" s="33" t="s">
        <v>6</v>
      </c>
      <c r="F3" s="36" t="s">
        <v>7</v>
      </c>
      <c r="G3" s="33" t="s">
        <v>112</v>
      </c>
      <c r="H3" s="36" t="s">
        <v>113</v>
      </c>
      <c r="I3" s="32" t="s">
        <v>16</v>
      </c>
      <c r="J3" s="37" t="s">
        <v>118</v>
      </c>
      <c r="K3" s="36" t="s">
        <v>115</v>
      </c>
      <c r="L3" s="33" t="s">
        <v>117</v>
      </c>
      <c r="M3" s="35" t="s">
        <v>14</v>
      </c>
      <c r="N3" s="3"/>
    </row>
    <row r="4" spans="1:15" s="1" customFormat="1" ht="11.25" customHeight="1" thickBot="1">
      <c r="A4" s="38"/>
      <c r="B4" s="39"/>
      <c r="C4" s="39" t="s">
        <v>9</v>
      </c>
      <c r="D4" s="40" t="s">
        <v>10</v>
      </c>
      <c r="E4" s="39" t="s">
        <v>8</v>
      </c>
      <c r="F4" s="40" t="s">
        <v>11</v>
      </c>
      <c r="G4" s="39" t="s">
        <v>12</v>
      </c>
      <c r="H4" s="40"/>
      <c r="I4" s="38" t="s">
        <v>17</v>
      </c>
      <c r="J4" s="41" t="s">
        <v>123</v>
      </c>
      <c r="K4" s="40" t="s">
        <v>8</v>
      </c>
      <c r="L4" s="39" t="s">
        <v>116</v>
      </c>
      <c r="M4" s="39" t="s">
        <v>13</v>
      </c>
      <c r="N4" s="3"/>
      <c r="O4" s="2"/>
    </row>
    <row r="5" spans="1:22" s="75" customFormat="1" ht="11.25" customHeight="1">
      <c r="A5" s="73" t="s">
        <v>25</v>
      </c>
      <c r="B5" s="12" t="s">
        <v>57</v>
      </c>
      <c r="C5" s="12">
        <v>69779</v>
      </c>
      <c r="D5" s="12">
        <v>21131</v>
      </c>
      <c r="E5" s="12">
        <v>14056</v>
      </c>
      <c r="F5" s="12"/>
      <c r="G5" s="12"/>
      <c r="H5" s="12"/>
      <c r="I5" s="48">
        <f aca="true" t="shared" si="0" ref="I5:I64">SUM(C5:H5)</f>
        <v>104966</v>
      </c>
      <c r="J5" s="12"/>
      <c r="K5" s="12">
        <v>240</v>
      </c>
      <c r="L5" s="12">
        <f>J5+K5</f>
        <v>240</v>
      </c>
      <c r="M5" s="49">
        <f>I5+L5</f>
        <v>105206</v>
      </c>
      <c r="N5" s="27"/>
      <c r="O5" s="74"/>
      <c r="P5" s="74"/>
      <c r="Q5" s="74"/>
      <c r="R5" s="74"/>
      <c r="S5" s="74"/>
      <c r="T5" s="74"/>
      <c r="U5" s="74"/>
      <c r="V5" s="74"/>
    </row>
    <row r="6" spans="1:22" s="77" customFormat="1" ht="11.25" customHeight="1">
      <c r="A6" s="76"/>
      <c r="B6" s="47" t="s">
        <v>124</v>
      </c>
      <c r="C6" s="47"/>
      <c r="D6" s="47"/>
      <c r="E6" s="47">
        <v>-50</v>
      </c>
      <c r="F6" s="47"/>
      <c r="G6" s="47"/>
      <c r="H6" s="47"/>
      <c r="I6" s="47">
        <f t="shared" si="0"/>
        <v>-50</v>
      </c>
      <c r="J6" s="47"/>
      <c r="K6" s="47"/>
      <c r="L6" s="47"/>
      <c r="M6" s="50">
        <f>I6+L6</f>
        <v>-50</v>
      </c>
      <c r="N6" s="27"/>
      <c r="O6" s="74"/>
      <c r="P6" s="74"/>
      <c r="Q6" s="74"/>
      <c r="R6" s="74"/>
      <c r="S6" s="74"/>
      <c r="T6" s="74"/>
      <c r="U6" s="74"/>
      <c r="V6" s="74"/>
    </row>
    <row r="7" spans="1:14" s="75" customFormat="1" ht="11.25" customHeight="1" thickBot="1">
      <c r="A7" s="78"/>
      <c r="B7" s="63" t="s">
        <v>141</v>
      </c>
      <c r="C7" s="63">
        <f aca="true" t="shared" si="1" ref="C7:M7">SUM(C5:C6)</f>
        <v>69779</v>
      </c>
      <c r="D7" s="63">
        <f t="shared" si="1"/>
        <v>21131</v>
      </c>
      <c r="E7" s="63">
        <f t="shared" si="1"/>
        <v>14006</v>
      </c>
      <c r="F7" s="63">
        <f t="shared" si="1"/>
        <v>0</v>
      </c>
      <c r="G7" s="63">
        <f t="shared" si="1"/>
        <v>0</v>
      </c>
      <c r="H7" s="63">
        <f t="shared" si="1"/>
        <v>0</v>
      </c>
      <c r="I7" s="63">
        <f t="shared" si="1"/>
        <v>104916</v>
      </c>
      <c r="J7" s="63">
        <f t="shared" si="1"/>
        <v>0</v>
      </c>
      <c r="K7" s="63">
        <f t="shared" si="1"/>
        <v>240</v>
      </c>
      <c r="L7" s="63">
        <f t="shared" si="1"/>
        <v>240</v>
      </c>
      <c r="M7" s="139">
        <f t="shared" si="1"/>
        <v>105156</v>
      </c>
      <c r="N7" s="27"/>
    </row>
    <row r="8" spans="1:14" s="75" customFormat="1" ht="11.25" customHeight="1" thickBot="1">
      <c r="A8" s="115" t="s">
        <v>161</v>
      </c>
      <c r="B8" s="12" t="s">
        <v>163</v>
      </c>
      <c r="C8" s="12">
        <v>279</v>
      </c>
      <c r="D8" s="12">
        <v>52</v>
      </c>
      <c r="E8" s="12">
        <v>227</v>
      </c>
      <c r="F8" s="12"/>
      <c r="G8" s="12"/>
      <c r="H8" s="12"/>
      <c r="I8" s="12">
        <f>SUM(C8:H8)</f>
        <v>558</v>
      </c>
      <c r="J8" s="12"/>
      <c r="K8" s="12"/>
      <c r="L8" s="12">
        <f>J8+K8</f>
        <v>0</v>
      </c>
      <c r="M8" s="116">
        <f>I8+L8</f>
        <v>558</v>
      </c>
      <c r="N8" s="27"/>
    </row>
    <row r="9" spans="1:14" s="75" customFormat="1" ht="11.25" customHeight="1" thickBot="1">
      <c r="A9" s="118" t="s">
        <v>162</v>
      </c>
      <c r="B9" s="119" t="s">
        <v>164</v>
      </c>
      <c r="C9" s="119">
        <v>46</v>
      </c>
      <c r="D9" s="119">
        <v>11</v>
      </c>
      <c r="E9" s="119">
        <v>14</v>
      </c>
      <c r="F9" s="119"/>
      <c r="G9" s="119"/>
      <c r="H9" s="119"/>
      <c r="I9" s="119">
        <f>SUM(C9:H9)</f>
        <v>71</v>
      </c>
      <c r="J9" s="119"/>
      <c r="K9" s="119"/>
      <c r="L9" s="119">
        <f>J9+K9</f>
        <v>0</v>
      </c>
      <c r="M9" s="120">
        <f>I9+L9</f>
        <v>71</v>
      </c>
      <c r="N9" s="27"/>
    </row>
    <row r="10" spans="1:14" s="46" customFormat="1" ht="11.25" customHeight="1">
      <c r="A10" s="83" t="s">
        <v>26</v>
      </c>
      <c r="B10" s="23" t="s">
        <v>18</v>
      </c>
      <c r="C10" s="23"/>
      <c r="D10" s="23"/>
      <c r="E10" s="23">
        <v>7575</v>
      </c>
      <c r="F10" s="23"/>
      <c r="G10" s="23"/>
      <c r="H10" s="117"/>
      <c r="I10" s="23">
        <f t="shared" si="0"/>
        <v>7575</v>
      </c>
      <c r="J10" s="23"/>
      <c r="K10" s="23"/>
      <c r="L10" s="23">
        <f>J10+K10</f>
        <v>0</v>
      </c>
      <c r="M10" s="24">
        <f aca="true" t="shared" si="2" ref="M10:M64">I10+L10</f>
        <v>7575</v>
      </c>
      <c r="N10" s="80"/>
    </row>
    <row r="11" spans="1:14" s="46" customFormat="1" ht="11.25" customHeight="1">
      <c r="A11" s="81" t="s">
        <v>27</v>
      </c>
      <c r="B11" s="16" t="s">
        <v>15</v>
      </c>
      <c r="C11" s="16"/>
      <c r="D11" s="16"/>
      <c r="E11" s="16">
        <v>509</v>
      </c>
      <c r="F11" s="16"/>
      <c r="G11" s="16"/>
      <c r="H11" s="17"/>
      <c r="I11" s="16">
        <f t="shared" si="0"/>
        <v>509</v>
      </c>
      <c r="J11" s="16"/>
      <c r="K11" s="16"/>
      <c r="L11" s="16">
        <f aca="true" t="shared" si="3" ref="L11:L64">J11+K11</f>
        <v>0</v>
      </c>
      <c r="M11" s="18">
        <f t="shared" si="2"/>
        <v>509</v>
      </c>
      <c r="N11" s="80"/>
    </row>
    <row r="12" spans="1:14" s="46" customFormat="1" ht="11.25" customHeight="1" thickBot="1">
      <c r="A12" s="82" t="s">
        <v>28</v>
      </c>
      <c r="B12" s="19" t="s">
        <v>19</v>
      </c>
      <c r="C12" s="19"/>
      <c r="D12" s="19"/>
      <c r="E12" s="19">
        <v>9271</v>
      </c>
      <c r="F12" s="19"/>
      <c r="G12" s="19">
        <v>100</v>
      </c>
      <c r="H12" s="19"/>
      <c r="I12" s="19">
        <f t="shared" si="0"/>
        <v>9371</v>
      </c>
      <c r="J12" s="19"/>
      <c r="K12" s="19">
        <v>5721</v>
      </c>
      <c r="L12" s="19">
        <f t="shared" si="3"/>
        <v>5721</v>
      </c>
      <c r="M12" s="20">
        <f t="shared" si="2"/>
        <v>15092</v>
      </c>
      <c r="N12" s="80"/>
    </row>
    <row r="13" spans="1:14" s="46" customFormat="1" ht="11.25" customHeight="1">
      <c r="A13" s="79" t="s">
        <v>29</v>
      </c>
      <c r="B13" s="113" t="s">
        <v>140</v>
      </c>
      <c r="C13" s="13"/>
      <c r="D13" s="13"/>
      <c r="E13" s="13"/>
      <c r="F13" s="13"/>
      <c r="G13" s="13"/>
      <c r="H13" s="13"/>
      <c r="I13" s="13">
        <f t="shared" si="0"/>
        <v>0</v>
      </c>
      <c r="J13" s="13"/>
      <c r="K13" s="13">
        <v>3838</v>
      </c>
      <c r="L13" s="13">
        <f t="shared" si="3"/>
        <v>3838</v>
      </c>
      <c r="M13" s="14">
        <f t="shared" si="2"/>
        <v>3838</v>
      </c>
      <c r="N13" s="80"/>
    </row>
    <row r="14" spans="1:14" s="46" customFormat="1" ht="11.25" customHeight="1">
      <c r="A14" s="83"/>
      <c r="B14" s="112" t="s">
        <v>158</v>
      </c>
      <c r="C14" s="23"/>
      <c r="D14" s="23"/>
      <c r="E14" s="23"/>
      <c r="F14" s="23"/>
      <c r="G14" s="23"/>
      <c r="H14" s="23"/>
      <c r="I14" s="16">
        <f t="shared" si="0"/>
        <v>0</v>
      </c>
      <c r="J14" s="23"/>
      <c r="K14" s="23">
        <v>-3751</v>
      </c>
      <c r="L14" s="16">
        <f t="shared" si="3"/>
        <v>-3751</v>
      </c>
      <c r="M14" s="18">
        <f t="shared" si="2"/>
        <v>-3751</v>
      </c>
      <c r="N14" s="80"/>
    </row>
    <row r="15" spans="1:14" s="46" customFormat="1" ht="11.25" customHeight="1" thickBot="1">
      <c r="A15" s="105"/>
      <c r="B15" s="114" t="s">
        <v>159</v>
      </c>
      <c r="C15" s="44">
        <f>SUM(C13:C14)</f>
        <v>0</v>
      </c>
      <c r="D15" s="44">
        <f aca="true" t="shared" si="4" ref="D15:M15">SUM(D13:D14)</f>
        <v>0</v>
      </c>
      <c r="E15" s="44">
        <f t="shared" si="4"/>
        <v>0</v>
      </c>
      <c r="F15" s="44">
        <f t="shared" si="4"/>
        <v>0</v>
      </c>
      <c r="G15" s="44">
        <f t="shared" si="4"/>
        <v>0</v>
      </c>
      <c r="H15" s="44">
        <f t="shared" si="4"/>
        <v>0</v>
      </c>
      <c r="I15" s="44">
        <f t="shared" si="4"/>
        <v>0</v>
      </c>
      <c r="J15" s="44">
        <f t="shared" si="4"/>
        <v>0</v>
      </c>
      <c r="K15" s="44">
        <f t="shared" si="4"/>
        <v>87</v>
      </c>
      <c r="L15" s="44">
        <f t="shared" si="4"/>
        <v>87</v>
      </c>
      <c r="M15" s="45">
        <f t="shared" si="4"/>
        <v>87</v>
      </c>
      <c r="N15" s="80"/>
    </row>
    <row r="16" spans="1:14" s="46" customFormat="1" ht="11.25" customHeight="1">
      <c r="A16" s="83" t="s">
        <v>30</v>
      </c>
      <c r="B16" s="23" t="s">
        <v>20</v>
      </c>
      <c r="C16" s="23">
        <v>11160</v>
      </c>
      <c r="D16" s="23">
        <v>3904</v>
      </c>
      <c r="E16" s="23">
        <v>2757</v>
      </c>
      <c r="F16" s="23"/>
      <c r="G16" s="23"/>
      <c r="H16" s="23">
        <v>2393</v>
      </c>
      <c r="I16" s="23">
        <f>SUM(C16:H16)</f>
        <v>20214</v>
      </c>
      <c r="J16" s="23"/>
      <c r="K16" s="23">
        <v>3240</v>
      </c>
      <c r="L16" s="23">
        <f t="shared" si="3"/>
        <v>3240</v>
      </c>
      <c r="M16" s="24">
        <f t="shared" si="2"/>
        <v>23454</v>
      </c>
      <c r="N16" s="80"/>
    </row>
    <row r="17" spans="1:14" s="46" customFormat="1" ht="11.25" customHeight="1">
      <c r="A17" s="83" t="s">
        <v>31</v>
      </c>
      <c r="B17" s="23" t="s">
        <v>21</v>
      </c>
      <c r="C17" s="23"/>
      <c r="D17" s="23"/>
      <c r="E17" s="23">
        <v>577</v>
      </c>
      <c r="F17" s="23"/>
      <c r="G17" s="23"/>
      <c r="H17" s="23"/>
      <c r="I17" s="23">
        <f t="shared" si="0"/>
        <v>577</v>
      </c>
      <c r="J17" s="23"/>
      <c r="K17" s="23"/>
      <c r="L17" s="23">
        <f t="shared" si="3"/>
        <v>0</v>
      </c>
      <c r="M17" s="24">
        <f t="shared" si="2"/>
        <v>577</v>
      </c>
      <c r="N17" s="80"/>
    </row>
    <row r="18" spans="1:14" s="46" customFormat="1" ht="11.25" customHeight="1">
      <c r="A18" s="82" t="s">
        <v>32</v>
      </c>
      <c r="B18" s="19" t="s">
        <v>22</v>
      </c>
      <c r="C18" s="19">
        <v>336</v>
      </c>
      <c r="D18" s="19">
        <v>97</v>
      </c>
      <c r="E18" s="19">
        <v>285</v>
      </c>
      <c r="F18" s="19"/>
      <c r="G18" s="19"/>
      <c r="H18" s="19"/>
      <c r="I18" s="19">
        <f t="shared" si="0"/>
        <v>718</v>
      </c>
      <c r="J18" s="19"/>
      <c r="K18" s="19">
        <v>1380</v>
      </c>
      <c r="L18" s="19">
        <f t="shared" si="3"/>
        <v>1380</v>
      </c>
      <c r="M18" s="20">
        <f t="shared" si="2"/>
        <v>2098</v>
      </c>
      <c r="N18" s="80"/>
    </row>
    <row r="19" spans="1:14" s="46" customFormat="1" ht="11.25" customHeight="1">
      <c r="A19" s="81" t="s">
        <v>33</v>
      </c>
      <c r="B19" s="16" t="s">
        <v>23</v>
      </c>
      <c r="C19" s="16"/>
      <c r="D19" s="16"/>
      <c r="E19" s="16">
        <v>6800</v>
      </c>
      <c r="F19" s="16"/>
      <c r="G19" s="16"/>
      <c r="H19" s="16"/>
      <c r="I19" s="16">
        <f t="shared" si="0"/>
        <v>6800</v>
      </c>
      <c r="J19" s="16">
        <v>12000</v>
      </c>
      <c r="K19" s="16"/>
      <c r="L19" s="16">
        <f t="shared" si="3"/>
        <v>12000</v>
      </c>
      <c r="M19" s="18">
        <f t="shared" si="2"/>
        <v>18800</v>
      </c>
      <c r="N19" s="80"/>
    </row>
    <row r="20" spans="1:14" s="46" customFormat="1" ht="11.25" customHeight="1">
      <c r="A20" s="83" t="s">
        <v>34</v>
      </c>
      <c r="B20" s="23" t="s">
        <v>24</v>
      </c>
      <c r="C20" s="23">
        <v>15</v>
      </c>
      <c r="D20" s="23">
        <v>4</v>
      </c>
      <c r="E20" s="23"/>
      <c r="F20" s="23"/>
      <c r="G20" s="23"/>
      <c r="H20" s="23"/>
      <c r="I20" s="23">
        <f t="shared" si="0"/>
        <v>19</v>
      </c>
      <c r="J20" s="23"/>
      <c r="K20" s="23"/>
      <c r="L20" s="23">
        <f t="shared" si="3"/>
        <v>0</v>
      </c>
      <c r="M20" s="24">
        <f t="shared" si="2"/>
        <v>19</v>
      </c>
      <c r="N20" s="80"/>
    </row>
    <row r="21" spans="1:14" s="46" customFormat="1" ht="11.25" customHeight="1" thickBot="1">
      <c r="A21" s="82" t="s">
        <v>35</v>
      </c>
      <c r="B21" s="19" t="s">
        <v>122</v>
      </c>
      <c r="C21" s="19"/>
      <c r="D21" s="19"/>
      <c r="E21" s="19">
        <v>1860</v>
      </c>
      <c r="F21" s="19"/>
      <c r="G21" s="19"/>
      <c r="H21" s="19"/>
      <c r="I21" s="19">
        <f t="shared" si="0"/>
        <v>1860</v>
      </c>
      <c r="J21" s="19"/>
      <c r="K21" s="19"/>
      <c r="L21" s="19">
        <f t="shared" si="3"/>
        <v>0</v>
      </c>
      <c r="M21" s="20">
        <f t="shared" si="2"/>
        <v>1860</v>
      </c>
      <c r="N21" s="80"/>
    </row>
    <row r="22" spans="1:14" s="85" customFormat="1" ht="11.25" customHeight="1">
      <c r="A22" s="84" t="s">
        <v>36</v>
      </c>
      <c r="B22" s="25" t="s">
        <v>156</v>
      </c>
      <c r="C22" s="25">
        <f aca="true" t="shared" si="5" ref="C22:J22">C10+C11+C12+C16+C17+C19+C20+C21+C18</f>
        <v>11511</v>
      </c>
      <c r="D22" s="25">
        <f t="shared" si="5"/>
        <v>4005</v>
      </c>
      <c r="E22" s="25">
        <f t="shared" si="5"/>
        <v>29634</v>
      </c>
      <c r="F22" s="25">
        <f t="shared" si="5"/>
        <v>0</v>
      </c>
      <c r="G22" s="25">
        <f t="shared" si="5"/>
        <v>100</v>
      </c>
      <c r="H22" s="25">
        <f t="shared" si="5"/>
        <v>2393</v>
      </c>
      <c r="I22" s="25">
        <f t="shared" si="5"/>
        <v>47643</v>
      </c>
      <c r="J22" s="25">
        <f t="shared" si="5"/>
        <v>12000</v>
      </c>
      <c r="K22" s="25">
        <f>K10+K11+K12+K16+K17+K19+K20+K21+K18+K13</f>
        <v>14179</v>
      </c>
      <c r="L22" s="25">
        <f>L10+L11+L12+L16+L17+L19+L20+L21+L18+L13</f>
        <v>26179</v>
      </c>
      <c r="M22" s="26">
        <f>M10+M11+M12+M16+M17+M19+M20+M21+M18+M13</f>
        <v>73822</v>
      </c>
      <c r="N22" s="27"/>
    </row>
    <row r="23" spans="1:14" s="85" customFormat="1" ht="11.25" customHeight="1">
      <c r="A23" s="127"/>
      <c r="B23" s="28" t="s">
        <v>124</v>
      </c>
      <c r="C23" s="28">
        <f>C14</f>
        <v>0</v>
      </c>
      <c r="D23" s="28">
        <f aca="true" t="shared" si="6" ref="D23:M23">D14</f>
        <v>0</v>
      </c>
      <c r="E23" s="28">
        <f t="shared" si="6"/>
        <v>0</v>
      </c>
      <c r="F23" s="28">
        <f t="shared" si="6"/>
        <v>0</v>
      </c>
      <c r="G23" s="28">
        <f t="shared" si="6"/>
        <v>0</v>
      </c>
      <c r="H23" s="28">
        <f t="shared" si="6"/>
        <v>0</v>
      </c>
      <c r="I23" s="28">
        <f t="shared" si="6"/>
        <v>0</v>
      </c>
      <c r="J23" s="28">
        <f t="shared" si="6"/>
        <v>0</v>
      </c>
      <c r="K23" s="28">
        <f t="shared" si="6"/>
        <v>-3751</v>
      </c>
      <c r="L23" s="28">
        <f t="shared" si="6"/>
        <v>-3751</v>
      </c>
      <c r="M23" s="29">
        <f t="shared" si="6"/>
        <v>-3751</v>
      </c>
      <c r="N23" s="27"/>
    </row>
    <row r="24" spans="1:14" s="85" customFormat="1" ht="11.25" customHeight="1" thickBot="1">
      <c r="A24" s="128"/>
      <c r="B24" s="30" t="s">
        <v>167</v>
      </c>
      <c r="C24" s="30">
        <f>SUM(C22:C23)</f>
        <v>11511</v>
      </c>
      <c r="D24" s="30">
        <f aca="true" t="shared" si="7" ref="D24:M24">SUM(D22:D23)</f>
        <v>4005</v>
      </c>
      <c r="E24" s="30">
        <f t="shared" si="7"/>
        <v>29634</v>
      </c>
      <c r="F24" s="30">
        <f t="shared" si="7"/>
        <v>0</v>
      </c>
      <c r="G24" s="30">
        <f t="shared" si="7"/>
        <v>100</v>
      </c>
      <c r="H24" s="30">
        <f t="shared" si="7"/>
        <v>2393</v>
      </c>
      <c r="I24" s="30">
        <f t="shared" si="7"/>
        <v>47643</v>
      </c>
      <c r="J24" s="30">
        <f t="shared" si="7"/>
        <v>12000</v>
      </c>
      <c r="K24" s="30">
        <f t="shared" si="7"/>
        <v>10428</v>
      </c>
      <c r="L24" s="30">
        <f t="shared" si="7"/>
        <v>22428</v>
      </c>
      <c r="M24" s="31">
        <f t="shared" si="7"/>
        <v>70071</v>
      </c>
      <c r="N24" s="27"/>
    </row>
    <row r="25" spans="1:14" s="86" customFormat="1" ht="11.25" customHeight="1">
      <c r="A25" s="83" t="s">
        <v>37</v>
      </c>
      <c r="B25" s="23" t="s">
        <v>130</v>
      </c>
      <c r="C25" s="23"/>
      <c r="D25" s="23">
        <v>123</v>
      </c>
      <c r="E25" s="23"/>
      <c r="F25" s="23">
        <v>5363</v>
      </c>
      <c r="G25" s="23"/>
      <c r="H25" s="23"/>
      <c r="I25" s="23">
        <f t="shared" si="0"/>
        <v>5486</v>
      </c>
      <c r="J25" s="23"/>
      <c r="K25" s="23"/>
      <c r="L25" s="23">
        <f t="shared" si="3"/>
        <v>0</v>
      </c>
      <c r="M25" s="24">
        <f t="shared" si="2"/>
        <v>5486</v>
      </c>
      <c r="N25" s="4"/>
    </row>
    <row r="26" spans="1:14" s="86" customFormat="1" ht="11.25" customHeight="1">
      <c r="A26" s="83"/>
      <c r="B26" s="23" t="s">
        <v>124</v>
      </c>
      <c r="C26" s="23"/>
      <c r="D26" s="23">
        <v>8</v>
      </c>
      <c r="E26" s="23"/>
      <c r="F26" s="23">
        <v>1904</v>
      </c>
      <c r="G26" s="23"/>
      <c r="H26" s="23"/>
      <c r="I26" s="23">
        <f t="shared" si="0"/>
        <v>1912</v>
      </c>
      <c r="J26" s="23"/>
      <c r="K26" s="23"/>
      <c r="L26" s="23">
        <f t="shared" si="3"/>
        <v>0</v>
      </c>
      <c r="M26" s="24">
        <f t="shared" si="2"/>
        <v>1912</v>
      </c>
      <c r="N26" s="4"/>
    </row>
    <row r="27" spans="1:16" s="86" customFormat="1" ht="11.25" customHeight="1" thickBot="1">
      <c r="A27" s="87"/>
      <c r="B27" s="42" t="s">
        <v>131</v>
      </c>
      <c r="C27" s="42">
        <f>SUM(C25:C26)</f>
        <v>0</v>
      </c>
      <c r="D27" s="42">
        <f aca="true" t="shared" si="8" ref="D27:M27">SUM(D25:D26)</f>
        <v>131</v>
      </c>
      <c r="E27" s="42">
        <f t="shared" si="8"/>
        <v>0</v>
      </c>
      <c r="F27" s="42">
        <f t="shared" si="8"/>
        <v>7267</v>
      </c>
      <c r="G27" s="42">
        <f t="shared" si="8"/>
        <v>0</v>
      </c>
      <c r="H27" s="42">
        <f t="shared" si="8"/>
        <v>0</v>
      </c>
      <c r="I27" s="42">
        <f t="shared" si="8"/>
        <v>7398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3">
        <f t="shared" si="8"/>
        <v>7398</v>
      </c>
      <c r="N27" s="121"/>
      <c r="O27" s="42"/>
      <c r="P27" s="42"/>
    </row>
    <row r="28" spans="1:14" s="86" customFormat="1" ht="11.25" customHeight="1">
      <c r="A28" s="79" t="s">
        <v>38</v>
      </c>
      <c r="B28" s="13" t="s">
        <v>127</v>
      </c>
      <c r="C28" s="13"/>
      <c r="D28" s="13"/>
      <c r="E28" s="13">
        <v>48</v>
      </c>
      <c r="F28" s="13">
        <v>1085</v>
      </c>
      <c r="G28" s="13"/>
      <c r="H28" s="13"/>
      <c r="I28" s="13">
        <f t="shared" si="0"/>
        <v>1133</v>
      </c>
      <c r="J28" s="13"/>
      <c r="K28" s="13"/>
      <c r="L28" s="13">
        <f t="shared" si="3"/>
        <v>0</v>
      </c>
      <c r="M28" s="14">
        <f t="shared" si="2"/>
        <v>1133</v>
      </c>
      <c r="N28" s="4"/>
    </row>
    <row r="29" spans="1:14" s="86" customFormat="1" ht="11.25" customHeight="1">
      <c r="A29" s="81"/>
      <c r="B29" s="16" t="s">
        <v>124</v>
      </c>
      <c r="C29" s="16"/>
      <c r="D29" s="16"/>
      <c r="E29" s="16"/>
      <c r="F29" s="16">
        <v>410</v>
      </c>
      <c r="G29" s="16"/>
      <c r="H29" s="16"/>
      <c r="I29" s="16">
        <f>SUM(C29:H29)</f>
        <v>410</v>
      </c>
      <c r="J29" s="16"/>
      <c r="K29" s="16"/>
      <c r="L29" s="16">
        <f>SUM(L27:L28)</f>
        <v>0</v>
      </c>
      <c r="M29" s="18">
        <f>I29+L29</f>
        <v>410</v>
      </c>
      <c r="N29" s="4"/>
    </row>
    <row r="30" spans="1:14" s="86" customFormat="1" ht="11.25" customHeight="1" thickBot="1">
      <c r="A30" s="82"/>
      <c r="B30" s="19" t="s">
        <v>132</v>
      </c>
      <c r="C30" s="19">
        <f>SUM(C28:C29)</f>
        <v>0</v>
      </c>
      <c r="D30" s="19">
        <f aca="true" t="shared" si="9" ref="D30:M30">SUM(D28:D29)</f>
        <v>0</v>
      </c>
      <c r="E30" s="19">
        <f t="shared" si="9"/>
        <v>48</v>
      </c>
      <c r="F30" s="19">
        <f t="shared" si="9"/>
        <v>1495</v>
      </c>
      <c r="G30" s="19">
        <f t="shared" si="9"/>
        <v>0</v>
      </c>
      <c r="H30" s="19">
        <f t="shared" si="9"/>
        <v>0</v>
      </c>
      <c r="I30" s="19">
        <f t="shared" si="9"/>
        <v>1543</v>
      </c>
      <c r="J30" s="19">
        <f t="shared" si="9"/>
        <v>0</v>
      </c>
      <c r="K30" s="19">
        <f t="shared" si="9"/>
        <v>0</v>
      </c>
      <c r="L30" s="19">
        <f t="shared" si="9"/>
        <v>0</v>
      </c>
      <c r="M30" s="20">
        <f t="shared" si="9"/>
        <v>1543</v>
      </c>
      <c r="N30" s="4"/>
    </row>
    <row r="31" spans="1:14" s="86" customFormat="1" ht="11.25" customHeight="1">
      <c r="A31" s="79" t="s">
        <v>39</v>
      </c>
      <c r="B31" s="13" t="s">
        <v>128</v>
      </c>
      <c r="C31" s="13"/>
      <c r="D31" s="13"/>
      <c r="E31" s="13"/>
      <c r="F31" s="13">
        <v>1800</v>
      </c>
      <c r="G31" s="13"/>
      <c r="H31" s="13"/>
      <c r="I31" s="13">
        <f t="shared" si="0"/>
        <v>1800</v>
      </c>
      <c r="J31" s="13"/>
      <c r="K31" s="13"/>
      <c r="L31" s="13">
        <f t="shared" si="3"/>
        <v>0</v>
      </c>
      <c r="M31" s="14">
        <f t="shared" si="2"/>
        <v>1800</v>
      </c>
      <c r="N31" s="4"/>
    </row>
    <row r="32" spans="1:14" s="86" customFormat="1" ht="11.25" customHeight="1">
      <c r="A32" s="81"/>
      <c r="B32" s="16" t="s">
        <v>124</v>
      </c>
      <c r="C32" s="16"/>
      <c r="D32" s="16"/>
      <c r="E32" s="16"/>
      <c r="F32" s="16">
        <v>3625</v>
      </c>
      <c r="G32" s="16"/>
      <c r="H32" s="16"/>
      <c r="I32" s="16">
        <f t="shared" si="0"/>
        <v>3625</v>
      </c>
      <c r="J32" s="16"/>
      <c r="K32" s="16"/>
      <c r="L32" s="16">
        <f t="shared" si="3"/>
        <v>0</v>
      </c>
      <c r="M32" s="18">
        <f t="shared" si="2"/>
        <v>3625</v>
      </c>
      <c r="N32" s="4"/>
    </row>
    <row r="33" spans="1:14" s="86" customFormat="1" ht="11.25" customHeight="1" thickBot="1">
      <c r="A33" s="88"/>
      <c r="B33" s="21" t="s">
        <v>165</v>
      </c>
      <c r="C33" s="21">
        <f>SUM(C31:C32)</f>
        <v>0</v>
      </c>
      <c r="D33" s="21">
        <f aca="true" t="shared" si="10" ref="D33:M33">SUM(D31:D32)</f>
        <v>0</v>
      </c>
      <c r="E33" s="21">
        <f t="shared" si="10"/>
        <v>0</v>
      </c>
      <c r="F33" s="21">
        <f t="shared" si="10"/>
        <v>5425</v>
      </c>
      <c r="G33" s="21">
        <f t="shared" si="10"/>
        <v>0</v>
      </c>
      <c r="H33" s="21">
        <f t="shared" si="10"/>
        <v>0</v>
      </c>
      <c r="I33" s="21">
        <f t="shared" si="10"/>
        <v>5425</v>
      </c>
      <c r="J33" s="21">
        <f t="shared" si="10"/>
        <v>0</v>
      </c>
      <c r="K33" s="21">
        <f t="shared" si="10"/>
        <v>0</v>
      </c>
      <c r="L33" s="21">
        <f t="shared" si="10"/>
        <v>0</v>
      </c>
      <c r="M33" s="22">
        <f t="shared" si="10"/>
        <v>5425</v>
      </c>
      <c r="N33" s="4"/>
    </row>
    <row r="34" spans="1:14" s="86" customFormat="1" ht="11.25" customHeight="1" thickBot="1">
      <c r="A34" s="87" t="s">
        <v>139</v>
      </c>
      <c r="B34" s="42" t="s">
        <v>129</v>
      </c>
      <c r="C34" s="42"/>
      <c r="D34" s="42"/>
      <c r="E34" s="42"/>
      <c r="F34" s="42">
        <v>2150</v>
      </c>
      <c r="G34" s="42"/>
      <c r="H34" s="42"/>
      <c r="I34" s="42">
        <f t="shared" si="0"/>
        <v>2150</v>
      </c>
      <c r="J34" s="42"/>
      <c r="K34" s="42"/>
      <c r="L34" s="42">
        <f t="shared" si="3"/>
        <v>0</v>
      </c>
      <c r="M34" s="43">
        <f t="shared" si="2"/>
        <v>2150</v>
      </c>
      <c r="N34" s="4"/>
    </row>
    <row r="35" spans="1:14" s="86" customFormat="1" ht="11.25" customHeight="1">
      <c r="A35" s="79" t="s">
        <v>42</v>
      </c>
      <c r="B35" s="13" t="s">
        <v>40</v>
      </c>
      <c r="C35" s="13">
        <v>1292</v>
      </c>
      <c r="D35" s="13">
        <v>415</v>
      </c>
      <c r="E35" s="13">
        <v>12</v>
      </c>
      <c r="F35" s="13"/>
      <c r="G35" s="13"/>
      <c r="H35" s="13"/>
      <c r="I35" s="13">
        <f t="shared" si="0"/>
        <v>1719</v>
      </c>
      <c r="J35" s="13"/>
      <c r="K35" s="13"/>
      <c r="L35" s="13">
        <f t="shared" si="3"/>
        <v>0</v>
      </c>
      <c r="M35" s="14">
        <f t="shared" si="2"/>
        <v>1719</v>
      </c>
      <c r="N35" s="4"/>
    </row>
    <row r="36" spans="1:14" s="86" customFormat="1" ht="11.25" customHeight="1">
      <c r="A36" s="81"/>
      <c r="B36" s="16" t="s">
        <v>124</v>
      </c>
      <c r="C36" s="16">
        <v>56</v>
      </c>
      <c r="D36" s="16"/>
      <c r="E36" s="16"/>
      <c r="F36" s="16"/>
      <c r="G36" s="16"/>
      <c r="H36" s="16"/>
      <c r="I36" s="16">
        <f t="shared" si="0"/>
        <v>56</v>
      </c>
      <c r="J36" s="16"/>
      <c r="K36" s="16"/>
      <c r="L36" s="16"/>
      <c r="M36" s="18">
        <f t="shared" si="2"/>
        <v>56</v>
      </c>
      <c r="N36" s="4"/>
    </row>
    <row r="37" spans="1:14" s="86" customFormat="1" ht="11.25" customHeight="1" thickBot="1">
      <c r="A37" s="88"/>
      <c r="B37" s="21" t="s">
        <v>160</v>
      </c>
      <c r="C37" s="21">
        <f>SUM(C35:C36)</f>
        <v>1348</v>
      </c>
      <c r="D37" s="21">
        <f aca="true" t="shared" si="11" ref="D37:M37">SUM(D35:D36)</f>
        <v>415</v>
      </c>
      <c r="E37" s="21">
        <f t="shared" si="11"/>
        <v>12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1775</v>
      </c>
      <c r="J37" s="21">
        <f t="shared" si="11"/>
        <v>0</v>
      </c>
      <c r="K37" s="21">
        <f t="shared" si="11"/>
        <v>0</v>
      </c>
      <c r="L37" s="21">
        <f t="shared" si="11"/>
        <v>0</v>
      </c>
      <c r="M37" s="22">
        <f t="shared" si="11"/>
        <v>1775</v>
      </c>
      <c r="N37" s="4"/>
    </row>
    <row r="38" spans="1:14" s="86" customFormat="1" ht="11.25" customHeight="1">
      <c r="A38" s="83" t="s">
        <v>125</v>
      </c>
      <c r="B38" s="23" t="s">
        <v>41</v>
      </c>
      <c r="C38" s="23"/>
      <c r="D38" s="23"/>
      <c r="E38" s="23">
        <v>104</v>
      </c>
      <c r="F38" s="23">
        <v>169</v>
      </c>
      <c r="G38" s="23"/>
      <c r="H38" s="23"/>
      <c r="I38" s="23">
        <f t="shared" si="0"/>
        <v>273</v>
      </c>
      <c r="J38" s="23"/>
      <c r="K38" s="23"/>
      <c r="L38" s="23">
        <f t="shared" si="3"/>
        <v>0</v>
      </c>
      <c r="M38" s="24">
        <f t="shared" si="2"/>
        <v>273</v>
      </c>
      <c r="N38" s="4"/>
    </row>
    <row r="39" spans="1:14" s="86" customFormat="1" ht="11.25" customHeight="1" thickBot="1">
      <c r="A39" s="82" t="s">
        <v>126</v>
      </c>
      <c r="B39" s="19" t="s">
        <v>43</v>
      </c>
      <c r="C39" s="19"/>
      <c r="D39" s="19"/>
      <c r="E39" s="19"/>
      <c r="F39" s="19"/>
      <c r="G39" s="19"/>
      <c r="H39" s="19"/>
      <c r="I39" s="19">
        <f t="shared" si="0"/>
        <v>0</v>
      </c>
      <c r="J39" s="19"/>
      <c r="K39" s="19"/>
      <c r="L39" s="19">
        <f t="shared" si="3"/>
        <v>0</v>
      </c>
      <c r="M39" s="20">
        <f t="shared" si="2"/>
        <v>0</v>
      </c>
      <c r="N39" s="4"/>
    </row>
    <row r="40" spans="1:14" s="89" customFormat="1" ht="11.25" customHeight="1">
      <c r="A40" s="84" t="s">
        <v>44</v>
      </c>
      <c r="B40" s="25" t="s">
        <v>45</v>
      </c>
      <c r="C40" s="25">
        <f aca="true" t="shared" si="12" ref="C40:M40">C25+C28+C31+C34+C38+C39+C35</f>
        <v>1292</v>
      </c>
      <c r="D40" s="25">
        <f t="shared" si="12"/>
        <v>538</v>
      </c>
      <c r="E40" s="25">
        <f t="shared" si="12"/>
        <v>164</v>
      </c>
      <c r="F40" s="25">
        <f t="shared" si="12"/>
        <v>10567</v>
      </c>
      <c r="G40" s="25">
        <f t="shared" si="12"/>
        <v>0</v>
      </c>
      <c r="H40" s="25">
        <f t="shared" si="12"/>
        <v>0</v>
      </c>
      <c r="I40" s="25">
        <f t="shared" si="12"/>
        <v>12561</v>
      </c>
      <c r="J40" s="25">
        <f t="shared" si="12"/>
        <v>0</v>
      </c>
      <c r="K40" s="25">
        <f t="shared" si="12"/>
        <v>0</v>
      </c>
      <c r="L40" s="25">
        <f t="shared" si="12"/>
        <v>0</v>
      </c>
      <c r="M40" s="26">
        <f t="shared" si="12"/>
        <v>12561</v>
      </c>
      <c r="N40" s="7"/>
    </row>
    <row r="41" spans="1:14" s="89" customFormat="1" ht="11.25" customHeight="1">
      <c r="A41" s="90"/>
      <c r="B41" s="28" t="s">
        <v>124</v>
      </c>
      <c r="C41" s="28">
        <f>C26+C29+C32+C36</f>
        <v>56</v>
      </c>
      <c r="D41" s="28">
        <f aca="true" t="shared" si="13" ref="D41:M41">D26+D29+D32+D36</f>
        <v>8</v>
      </c>
      <c r="E41" s="28">
        <f t="shared" si="13"/>
        <v>0</v>
      </c>
      <c r="F41" s="28">
        <f t="shared" si="13"/>
        <v>5939</v>
      </c>
      <c r="G41" s="28">
        <f t="shared" si="13"/>
        <v>0</v>
      </c>
      <c r="H41" s="28">
        <f t="shared" si="13"/>
        <v>0</v>
      </c>
      <c r="I41" s="28">
        <f t="shared" si="13"/>
        <v>6003</v>
      </c>
      <c r="J41" s="28">
        <f t="shared" si="13"/>
        <v>0</v>
      </c>
      <c r="K41" s="28">
        <f t="shared" si="13"/>
        <v>0</v>
      </c>
      <c r="L41" s="28">
        <f t="shared" si="13"/>
        <v>0</v>
      </c>
      <c r="M41" s="29">
        <f t="shared" si="13"/>
        <v>6003</v>
      </c>
      <c r="N41" s="7"/>
    </row>
    <row r="42" spans="1:14" s="89" customFormat="1" ht="11.25" customHeight="1" thickBot="1">
      <c r="A42" s="91"/>
      <c r="B42" s="30" t="s">
        <v>133</v>
      </c>
      <c r="C42" s="30">
        <f>SUM(C40:C41)</f>
        <v>1348</v>
      </c>
      <c r="D42" s="30">
        <f aca="true" t="shared" si="14" ref="D42:M42">SUM(D40:D41)</f>
        <v>546</v>
      </c>
      <c r="E42" s="30">
        <f t="shared" si="14"/>
        <v>164</v>
      </c>
      <c r="F42" s="30">
        <f t="shared" si="14"/>
        <v>16506</v>
      </c>
      <c r="G42" s="30">
        <f t="shared" si="14"/>
        <v>0</v>
      </c>
      <c r="H42" s="30">
        <f t="shared" si="14"/>
        <v>0</v>
      </c>
      <c r="I42" s="30">
        <f t="shared" si="14"/>
        <v>18564</v>
      </c>
      <c r="J42" s="30">
        <f t="shared" si="14"/>
        <v>0</v>
      </c>
      <c r="K42" s="30">
        <f t="shared" si="14"/>
        <v>0</v>
      </c>
      <c r="L42" s="30">
        <f t="shared" si="14"/>
        <v>0</v>
      </c>
      <c r="M42" s="31">
        <f t="shared" si="14"/>
        <v>18564</v>
      </c>
      <c r="N42" s="7"/>
    </row>
    <row r="43" spans="1:14" s="86" customFormat="1" ht="10.5" customHeight="1">
      <c r="A43" s="79" t="s">
        <v>46</v>
      </c>
      <c r="B43" s="13" t="s">
        <v>47</v>
      </c>
      <c r="C43" s="13"/>
      <c r="D43" s="13"/>
      <c r="E43" s="13">
        <v>449</v>
      </c>
      <c r="F43" s="13"/>
      <c r="G43" s="13"/>
      <c r="H43" s="13"/>
      <c r="I43" s="13">
        <f t="shared" si="0"/>
        <v>449</v>
      </c>
      <c r="J43" s="13"/>
      <c r="K43" s="13"/>
      <c r="L43" s="13">
        <f t="shared" si="3"/>
        <v>0</v>
      </c>
      <c r="M43" s="14">
        <f t="shared" si="2"/>
        <v>449</v>
      </c>
      <c r="N43" s="4"/>
    </row>
    <row r="44" spans="1:14" s="86" customFormat="1" ht="10.5" customHeight="1">
      <c r="A44" s="81"/>
      <c r="B44" s="16" t="s">
        <v>124</v>
      </c>
      <c r="C44" s="16"/>
      <c r="D44" s="16"/>
      <c r="E44" s="16"/>
      <c r="F44" s="16"/>
      <c r="G44" s="16"/>
      <c r="H44" s="16"/>
      <c r="I44" s="23">
        <f t="shared" si="0"/>
        <v>0</v>
      </c>
      <c r="J44" s="16"/>
      <c r="K44" s="16"/>
      <c r="L44" s="16"/>
      <c r="M44" s="24">
        <f t="shared" si="2"/>
        <v>0</v>
      </c>
      <c r="N44" s="4"/>
    </row>
    <row r="45" spans="1:19" s="86" customFormat="1" ht="10.5" customHeight="1" thickBot="1">
      <c r="A45" s="82"/>
      <c r="B45" s="19" t="s">
        <v>141</v>
      </c>
      <c r="C45" s="19">
        <f>SUM(C43:C44)</f>
        <v>0</v>
      </c>
      <c r="D45" s="19">
        <f aca="true" t="shared" si="15" ref="D45:M45">SUM(D43:D44)</f>
        <v>0</v>
      </c>
      <c r="E45" s="19">
        <f t="shared" si="15"/>
        <v>449</v>
      </c>
      <c r="F45" s="19">
        <f t="shared" si="15"/>
        <v>0</v>
      </c>
      <c r="G45" s="19">
        <f t="shared" si="15"/>
        <v>0</v>
      </c>
      <c r="H45" s="19">
        <f t="shared" si="15"/>
        <v>0</v>
      </c>
      <c r="I45" s="19">
        <f t="shared" si="15"/>
        <v>449</v>
      </c>
      <c r="J45" s="19">
        <f t="shared" si="15"/>
        <v>0</v>
      </c>
      <c r="K45" s="19">
        <f t="shared" si="15"/>
        <v>0</v>
      </c>
      <c r="L45" s="19">
        <f t="shared" si="15"/>
        <v>0</v>
      </c>
      <c r="M45" s="20">
        <f t="shared" si="15"/>
        <v>449</v>
      </c>
      <c r="N45" s="80"/>
      <c r="O45" s="80"/>
      <c r="P45" s="80"/>
      <c r="Q45" s="80"/>
      <c r="R45" s="80"/>
      <c r="S45" s="80"/>
    </row>
    <row r="46" spans="1:14" s="86" customFormat="1" ht="10.5" customHeight="1">
      <c r="A46" s="79" t="s">
        <v>48</v>
      </c>
      <c r="B46" s="13" t="s">
        <v>49</v>
      </c>
      <c r="C46" s="13">
        <v>300</v>
      </c>
      <c r="D46" s="13">
        <v>87</v>
      </c>
      <c r="E46" s="13">
        <v>643</v>
      </c>
      <c r="F46" s="13"/>
      <c r="G46" s="13"/>
      <c r="H46" s="13"/>
      <c r="I46" s="13">
        <f t="shared" si="0"/>
        <v>1030</v>
      </c>
      <c r="J46" s="13"/>
      <c r="K46" s="13"/>
      <c r="L46" s="13">
        <f t="shared" si="3"/>
        <v>0</v>
      </c>
      <c r="M46" s="14">
        <f t="shared" si="2"/>
        <v>1030</v>
      </c>
      <c r="N46" s="4"/>
    </row>
    <row r="47" spans="1:14" s="86" customFormat="1" ht="10.5" customHeight="1">
      <c r="A47" s="81"/>
      <c r="B47" s="16" t="s">
        <v>168</v>
      </c>
      <c r="C47" s="16"/>
      <c r="D47" s="16"/>
      <c r="E47" s="16">
        <v>-50</v>
      </c>
      <c r="F47" s="16"/>
      <c r="G47" s="16"/>
      <c r="H47" s="16"/>
      <c r="I47" s="16">
        <f t="shared" si="0"/>
        <v>-50</v>
      </c>
      <c r="J47" s="16"/>
      <c r="K47" s="16"/>
      <c r="L47" s="16">
        <f t="shared" si="3"/>
        <v>0</v>
      </c>
      <c r="M47" s="18">
        <f t="shared" si="2"/>
        <v>-50</v>
      </c>
      <c r="N47" s="4"/>
    </row>
    <row r="48" spans="1:14" s="86" customFormat="1" ht="10.5" customHeight="1" thickBot="1">
      <c r="A48" s="88"/>
      <c r="B48" s="21" t="s">
        <v>169</v>
      </c>
      <c r="C48" s="21">
        <f>SUM(C46:C47)</f>
        <v>300</v>
      </c>
      <c r="D48" s="21">
        <f aca="true" t="shared" si="16" ref="D48:M48">SUM(D46:D47)</f>
        <v>87</v>
      </c>
      <c r="E48" s="21">
        <f t="shared" si="16"/>
        <v>593</v>
      </c>
      <c r="F48" s="21">
        <f t="shared" si="16"/>
        <v>0</v>
      </c>
      <c r="G48" s="21">
        <f t="shared" si="16"/>
        <v>0</v>
      </c>
      <c r="H48" s="21">
        <f t="shared" si="16"/>
        <v>0</v>
      </c>
      <c r="I48" s="21">
        <f t="shared" si="16"/>
        <v>980</v>
      </c>
      <c r="J48" s="21">
        <f t="shared" si="16"/>
        <v>0</v>
      </c>
      <c r="K48" s="21">
        <f t="shared" si="16"/>
        <v>0</v>
      </c>
      <c r="L48" s="21">
        <f t="shared" si="16"/>
        <v>0</v>
      </c>
      <c r="M48" s="22">
        <f t="shared" si="16"/>
        <v>980</v>
      </c>
      <c r="N48" s="4"/>
    </row>
    <row r="49" spans="1:65" s="93" customFormat="1" ht="11.25" customHeight="1" thickBot="1">
      <c r="A49" s="129" t="s">
        <v>50</v>
      </c>
      <c r="B49" s="122" t="s">
        <v>51</v>
      </c>
      <c r="C49" s="122">
        <f aca="true" t="shared" si="17" ref="C49:M49">SUM(C43+C46)</f>
        <v>300</v>
      </c>
      <c r="D49" s="122">
        <f t="shared" si="17"/>
        <v>87</v>
      </c>
      <c r="E49" s="122">
        <f t="shared" si="17"/>
        <v>1092</v>
      </c>
      <c r="F49" s="122">
        <f t="shared" si="17"/>
        <v>0</v>
      </c>
      <c r="G49" s="122">
        <f t="shared" si="17"/>
        <v>0</v>
      </c>
      <c r="H49" s="122">
        <f t="shared" si="17"/>
        <v>0</v>
      </c>
      <c r="I49" s="122">
        <f t="shared" si="17"/>
        <v>1479</v>
      </c>
      <c r="J49" s="122">
        <f t="shared" si="17"/>
        <v>0</v>
      </c>
      <c r="K49" s="122">
        <f t="shared" si="17"/>
        <v>0</v>
      </c>
      <c r="L49" s="122">
        <f t="shared" si="17"/>
        <v>0</v>
      </c>
      <c r="M49" s="123">
        <f t="shared" si="17"/>
        <v>1479</v>
      </c>
      <c r="N49" s="7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</row>
    <row r="50" spans="1:65" s="94" customFormat="1" ht="11.25" customHeight="1" thickBot="1">
      <c r="A50" s="90"/>
      <c r="B50" s="28" t="s">
        <v>124</v>
      </c>
      <c r="C50" s="28">
        <f>C44+C47</f>
        <v>0</v>
      </c>
      <c r="D50" s="28">
        <f aca="true" t="shared" si="18" ref="D50:M50">D44+D47</f>
        <v>0</v>
      </c>
      <c r="E50" s="28">
        <f t="shared" si="18"/>
        <v>-50</v>
      </c>
      <c r="F50" s="28">
        <f t="shared" si="18"/>
        <v>0</v>
      </c>
      <c r="G50" s="28">
        <f t="shared" si="18"/>
        <v>0</v>
      </c>
      <c r="H50" s="28">
        <f t="shared" si="18"/>
        <v>0</v>
      </c>
      <c r="I50" s="28">
        <f t="shared" si="18"/>
        <v>-50</v>
      </c>
      <c r="J50" s="28">
        <f t="shared" si="18"/>
        <v>0</v>
      </c>
      <c r="K50" s="28">
        <f t="shared" si="18"/>
        <v>0</v>
      </c>
      <c r="L50" s="28">
        <f t="shared" si="18"/>
        <v>0</v>
      </c>
      <c r="M50" s="29">
        <f t="shared" si="18"/>
        <v>-50</v>
      </c>
      <c r="N50" s="7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</row>
    <row r="51" spans="1:65" s="94" customFormat="1" ht="11.25" customHeight="1" thickBot="1">
      <c r="A51" s="95"/>
      <c r="B51" s="64" t="s">
        <v>141</v>
      </c>
      <c r="C51" s="64">
        <f>SUM(C49:C50)</f>
        <v>300</v>
      </c>
      <c r="D51" s="64">
        <f aca="true" t="shared" si="19" ref="D51:M51">SUM(D49:D50)</f>
        <v>87</v>
      </c>
      <c r="E51" s="64">
        <f t="shared" si="19"/>
        <v>1042</v>
      </c>
      <c r="F51" s="64">
        <f t="shared" si="19"/>
        <v>0</v>
      </c>
      <c r="G51" s="64">
        <f t="shared" si="19"/>
        <v>0</v>
      </c>
      <c r="H51" s="64">
        <f t="shared" si="19"/>
        <v>0</v>
      </c>
      <c r="I51" s="64">
        <f t="shared" si="19"/>
        <v>1429</v>
      </c>
      <c r="J51" s="64">
        <f t="shared" si="19"/>
        <v>0</v>
      </c>
      <c r="K51" s="64">
        <f t="shared" si="19"/>
        <v>0</v>
      </c>
      <c r="L51" s="64">
        <f t="shared" si="19"/>
        <v>0</v>
      </c>
      <c r="M51" s="65">
        <f t="shared" si="19"/>
        <v>1429</v>
      </c>
      <c r="N51" s="7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</row>
    <row r="52" spans="1:14" s="86" customFormat="1" ht="11.25" customHeight="1" thickBot="1">
      <c r="A52" s="87" t="s">
        <v>52</v>
      </c>
      <c r="B52" s="42" t="s">
        <v>53</v>
      </c>
      <c r="C52" s="42"/>
      <c r="D52" s="42"/>
      <c r="E52" s="42">
        <v>215</v>
      </c>
      <c r="F52" s="42"/>
      <c r="G52" s="42"/>
      <c r="H52" s="42"/>
      <c r="I52" s="42">
        <f t="shared" si="0"/>
        <v>215</v>
      </c>
      <c r="J52" s="42"/>
      <c r="K52" s="42"/>
      <c r="L52" s="42">
        <f t="shared" si="3"/>
        <v>0</v>
      </c>
      <c r="M52" s="43">
        <f t="shared" si="2"/>
        <v>215</v>
      </c>
      <c r="N52" s="4"/>
    </row>
    <row r="53" spans="1:14" s="86" customFormat="1" ht="11.25" customHeight="1">
      <c r="A53" s="79" t="s">
        <v>54</v>
      </c>
      <c r="B53" s="13" t="s">
        <v>55</v>
      </c>
      <c r="C53" s="13"/>
      <c r="D53" s="13"/>
      <c r="E53" s="13">
        <v>17633</v>
      </c>
      <c r="F53" s="13"/>
      <c r="G53" s="13"/>
      <c r="H53" s="13"/>
      <c r="I53" s="13">
        <f t="shared" si="0"/>
        <v>17633</v>
      </c>
      <c r="J53" s="13">
        <v>13333</v>
      </c>
      <c r="K53" s="13">
        <v>4320</v>
      </c>
      <c r="L53" s="13">
        <f t="shared" si="3"/>
        <v>17653</v>
      </c>
      <c r="M53" s="14">
        <f t="shared" si="2"/>
        <v>35286</v>
      </c>
      <c r="N53" s="4"/>
    </row>
    <row r="54" spans="1:14" s="86" customFormat="1" ht="11.25" customHeight="1">
      <c r="A54" s="81"/>
      <c r="B54" s="16" t="s">
        <v>142</v>
      </c>
      <c r="C54" s="16"/>
      <c r="D54" s="16"/>
      <c r="E54" s="16">
        <v>-3525</v>
      </c>
      <c r="F54" s="16"/>
      <c r="G54" s="16"/>
      <c r="H54" s="16"/>
      <c r="I54" s="16">
        <f t="shared" si="0"/>
        <v>-3525</v>
      </c>
      <c r="J54" s="16"/>
      <c r="K54" s="16">
        <v>4500</v>
      </c>
      <c r="L54" s="16">
        <f>SUM(J54:K54)</f>
        <v>4500</v>
      </c>
      <c r="M54" s="18">
        <f t="shared" si="2"/>
        <v>975</v>
      </c>
      <c r="N54" s="4"/>
    </row>
    <row r="55" spans="1:14" s="86" customFormat="1" ht="11.25" customHeight="1" thickBot="1">
      <c r="A55" s="88"/>
      <c r="B55" s="21" t="s">
        <v>141</v>
      </c>
      <c r="C55" s="21">
        <f>SUM(C53:C54)</f>
        <v>0</v>
      </c>
      <c r="D55" s="21">
        <f aca="true" t="shared" si="20" ref="D55:M55">SUM(D53:D54)</f>
        <v>0</v>
      </c>
      <c r="E55" s="21">
        <f t="shared" si="20"/>
        <v>14108</v>
      </c>
      <c r="F55" s="21">
        <f t="shared" si="20"/>
        <v>0</v>
      </c>
      <c r="G55" s="21">
        <f t="shared" si="20"/>
        <v>0</v>
      </c>
      <c r="H55" s="21">
        <f t="shared" si="20"/>
        <v>0</v>
      </c>
      <c r="I55" s="21">
        <f t="shared" si="20"/>
        <v>14108</v>
      </c>
      <c r="J55" s="21">
        <f t="shared" si="20"/>
        <v>13333</v>
      </c>
      <c r="K55" s="21">
        <f t="shared" si="20"/>
        <v>8820</v>
      </c>
      <c r="L55" s="21">
        <f t="shared" si="20"/>
        <v>22153</v>
      </c>
      <c r="M55" s="22">
        <f t="shared" si="20"/>
        <v>36261</v>
      </c>
      <c r="N55" s="4"/>
    </row>
    <row r="56" spans="1:14" s="86" customFormat="1" ht="11.25" customHeight="1" thickBot="1">
      <c r="A56" s="87" t="s">
        <v>56</v>
      </c>
      <c r="B56" s="42" t="s">
        <v>155</v>
      </c>
      <c r="C56" s="42">
        <v>1650</v>
      </c>
      <c r="D56" s="42">
        <v>566</v>
      </c>
      <c r="E56" s="42">
        <v>10872</v>
      </c>
      <c r="F56" s="42"/>
      <c r="G56" s="42"/>
      <c r="H56" s="42"/>
      <c r="I56" s="42">
        <f t="shared" si="0"/>
        <v>13088</v>
      </c>
      <c r="J56" s="42"/>
      <c r="K56" s="42">
        <v>60</v>
      </c>
      <c r="L56" s="42">
        <f t="shared" si="3"/>
        <v>60</v>
      </c>
      <c r="M56" s="43">
        <f t="shared" si="2"/>
        <v>13148</v>
      </c>
      <c r="N56" s="4"/>
    </row>
    <row r="57" spans="1:14" s="86" customFormat="1" ht="11.25" customHeight="1">
      <c r="A57" s="79" t="s">
        <v>58</v>
      </c>
      <c r="B57" s="13" t="s">
        <v>59</v>
      </c>
      <c r="C57" s="13"/>
      <c r="D57" s="13"/>
      <c r="E57" s="13"/>
      <c r="F57" s="13"/>
      <c r="G57" s="13">
        <v>270</v>
      </c>
      <c r="H57" s="13"/>
      <c r="I57" s="13">
        <f t="shared" si="0"/>
        <v>270</v>
      </c>
      <c r="J57" s="13"/>
      <c r="K57" s="13">
        <v>1000</v>
      </c>
      <c r="L57" s="13">
        <f t="shared" si="3"/>
        <v>1000</v>
      </c>
      <c r="M57" s="14">
        <f t="shared" si="2"/>
        <v>1270</v>
      </c>
      <c r="N57" s="4"/>
    </row>
    <row r="58" spans="1:14" s="86" customFormat="1" ht="11.25" customHeight="1">
      <c r="A58" s="81"/>
      <c r="B58" s="16" t="s">
        <v>124</v>
      </c>
      <c r="C58" s="16"/>
      <c r="D58" s="16"/>
      <c r="E58" s="16"/>
      <c r="F58" s="16"/>
      <c r="G58" s="16"/>
      <c r="H58" s="16"/>
      <c r="I58" s="16">
        <f t="shared" si="0"/>
        <v>0</v>
      </c>
      <c r="J58" s="16"/>
      <c r="K58" s="16">
        <v>50</v>
      </c>
      <c r="L58" s="16">
        <f t="shared" si="3"/>
        <v>50</v>
      </c>
      <c r="M58" s="18">
        <f t="shared" si="2"/>
        <v>50</v>
      </c>
      <c r="N58" s="4"/>
    </row>
    <row r="59" spans="1:14" s="86" customFormat="1" ht="11.25" customHeight="1" thickBot="1">
      <c r="A59" s="82"/>
      <c r="B59" s="19" t="s">
        <v>166</v>
      </c>
      <c r="C59" s="19">
        <f>SUM(C57:C58)</f>
        <v>0</v>
      </c>
      <c r="D59" s="19">
        <f aca="true" t="shared" si="21" ref="D59:M59">SUM(D57:D58)</f>
        <v>0</v>
      </c>
      <c r="E59" s="19">
        <f t="shared" si="21"/>
        <v>0</v>
      </c>
      <c r="F59" s="19">
        <f t="shared" si="21"/>
        <v>0</v>
      </c>
      <c r="G59" s="19">
        <f t="shared" si="21"/>
        <v>270</v>
      </c>
      <c r="H59" s="19">
        <f t="shared" si="21"/>
        <v>0</v>
      </c>
      <c r="I59" s="19">
        <f t="shared" si="21"/>
        <v>270</v>
      </c>
      <c r="J59" s="19">
        <f t="shared" si="21"/>
        <v>0</v>
      </c>
      <c r="K59" s="19">
        <f t="shared" si="21"/>
        <v>1050</v>
      </c>
      <c r="L59" s="19">
        <f t="shared" si="21"/>
        <v>1050</v>
      </c>
      <c r="M59" s="20">
        <f t="shared" si="21"/>
        <v>1320</v>
      </c>
      <c r="N59" s="4"/>
    </row>
    <row r="60" spans="1:14" s="86" customFormat="1" ht="11.25" customHeight="1">
      <c r="A60" s="79" t="s">
        <v>62</v>
      </c>
      <c r="B60" s="13" t="s">
        <v>63</v>
      </c>
      <c r="C60" s="13"/>
      <c r="D60" s="13"/>
      <c r="E60" s="13">
        <v>540</v>
      </c>
      <c r="F60" s="13"/>
      <c r="G60" s="13">
        <v>650</v>
      </c>
      <c r="H60" s="13"/>
      <c r="I60" s="13">
        <f t="shared" si="0"/>
        <v>1190</v>
      </c>
      <c r="J60" s="13"/>
      <c r="K60" s="13"/>
      <c r="L60" s="13">
        <f t="shared" si="3"/>
        <v>0</v>
      </c>
      <c r="M60" s="14">
        <f t="shared" si="2"/>
        <v>1190</v>
      </c>
      <c r="N60" s="4"/>
    </row>
    <row r="61" spans="1:14" s="86" customFormat="1" ht="11.25" customHeight="1">
      <c r="A61" s="81"/>
      <c r="B61" s="16" t="s">
        <v>124</v>
      </c>
      <c r="C61" s="16"/>
      <c r="D61" s="16"/>
      <c r="E61" s="16"/>
      <c r="F61" s="16"/>
      <c r="G61" s="16">
        <v>250</v>
      </c>
      <c r="H61" s="16"/>
      <c r="I61" s="16">
        <f t="shared" si="0"/>
        <v>250</v>
      </c>
      <c r="J61" s="16"/>
      <c r="K61" s="16"/>
      <c r="L61" s="16">
        <f t="shared" si="3"/>
        <v>0</v>
      </c>
      <c r="M61" s="18">
        <f t="shared" si="2"/>
        <v>250</v>
      </c>
      <c r="N61" s="4"/>
    </row>
    <row r="62" spans="1:14" s="86" customFormat="1" ht="11.25" customHeight="1" thickBot="1">
      <c r="A62" s="88"/>
      <c r="B62" s="21" t="s">
        <v>63</v>
      </c>
      <c r="C62" s="21">
        <f>SUM(C60:C61)</f>
        <v>0</v>
      </c>
      <c r="D62" s="21">
        <f aca="true" t="shared" si="22" ref="D62:M62">SUM(D60:D61)</f>
        <v>0</v>
      </c>
      <c r="E62" s="21">
        <f t="shared" si="22"/>
        <v>540</v>
      </c>
      <c r="F62" s="21">
        <f t="shared" si="22"/>
        <v>0</v>
      </c>
      <c r="G62" s="21">
        <f t="shared" si="22"/>
        <v>900</v>
      </c>
      <c r="H62" s="21">
        <f t="shared" si="22"/>
        <v>0</v>
      </c>
      <c r="I62" s="21">
        <f t="shared" si="22"/>
        <v>1440</v>
      </c>
      <c r="J62" s="21">
        <f t="shared" si="22"/>
        <v>0</v>
      </c>
      <c r="K62" s="21">
        <f t="shared" si="22"/>
        <v>0</v>
      </c>
      <c r="L62" s="21">
        <f t="shared" si="22"/>
        <v>0</v>
      </c>
      <c r="M62" s="22">
        <f t="shared" si="22"/>
        <v>1440</v>
      </c>
      <c r="N62" s="4"/>
    </row>
    <row r="63" spans="1:14" s="86" customFormat="1" ht="11.25" customHeight="1">
      <c r="A63" s="83" t="s">
        <v>60</v>
      </c>
      <c r="B63" s="23" t="s">
        <v>61</v>
      </c>
      <c r="C63" s="23"/>
      <c r="D63" s="23"/>
      <c r="E63" s="23"/>
      <c r="F63" s="23"/>
      <c r="G63" s="23">
        <v>3450</v>
      </c>
      <c r="H63" s="23"/>
      <c r="I63" s="23">
        <f t="shared" si="0"/>
        <v>3450</v>
      </c>
      <c r="J63" s="23"/>
      <c r="K63" s="23">
        <v>3000</v>
      </c>
      <c r="L63" s="23">
        <f t="shared" si="3"/>
        <v>3000</v>
      </c>
      <c r="M63" s="24">
        <f t="shared" si="2"/>
        <v>6450</v>
      </c>
      <c r="N63" s="4"/>
    </row>
    <row r="64" spans="1:14" s="86" customFormat="1" ht="11.25" customHeight="1">
      <c r="A64" s="81"/>
      <c r="B64" s="16" t="s">
        <v>124</v>
      </c>
      <c r="C64" s="16"/>
      <c r="D64" s="16"/>
      <c r="E64" s="16"/>
      <c r="F64" s="16"/>
      <c r="G64" s="16"/>
      <c r="H64" s="16"/>
      <c r="I64" s="16">
        <f t="shared" si="0"/>
        <v>0</v>
      </c>
      <c r="J64" s="16"/>
      <c r="K64" s="16"/>
      <c r="L64" s="16">
        <f t="shared" si="3"/>
        <v>0</v>
      </c>
      <c r="M64" s="18">
        <f t="shared" si="2"/>
        <v>0</v>
      </c>
      <c r="N64" s="4"/>
    </row>
    <row r="65" spans="1:14" s="86" customFormat="1" ht="11.25" customHeight="1" thickBot="1">
      <c r="A65" s="88"/>
      <c r="B65" s="21" t="s">
        <v>134</v>
      </c>
      <c r="C65" s="21">
        <f>SUM(C63:C64)</f>
        <v>0</v>
      </c>
      <c r="D65" s="21">
        <f aca="true" t="shared" si="23" ref="D65:M65">SUM(D63:D64)</f>
        <v>0</v>
      </c>
      <c r="E65" s="21">
        <f t="shared" si="23"/>
        <v>0</v>
      </c>
      <c r="F65" s="21">
        <f t="shared" si="23"/>
        <v>0</v>
      </c>
      <c r="G65" s="21">
        <f t="shared" si="23"/>
        <v>3450</v>
      </c>
      <c r="H65" s="21">
        <f t="shared" si="23"/>
        <v>0</v>
      </c>
      <c r="I65" s="21">
        <f t="shared" si="23"/>
        <v>3450</v>
      </c>
      <c r="J65" s="21">
        <f t="shared" si="23"/>
        <v>0</v>
      </c>
      <c r="K65" s="21">
        <f t="shared" si="23"/>
        <v>3000</v>
      </c>
      <c r="L65" s="21">
        <f t="shared" si="23"/>
        <v>3000</v>
      </c>
      <c r="M65" s="22">
        <f t="shared" si="23"/>
        <v>6450</v>
      </c>
      <c r="N65" s="4"/>
    </row>
    <row r="66" spans="1:14" s="97" customFormat="1" ht="11.25" customHeight="1">
      <c r="A66" s="96" t="s">
        <v>64</v>
      </c>
      <c r="B66" s="48" t="s">
        <v>65</v>
      </c>
      <c r="C66" s="48">
        <f>C52+C53+C57+C60+C63+C56</f>
        <v>1650</v>
      </c>
      <c r="D66" s="48">
        <f aca="true" t="shared" si="24" ref="D66:M66">D52+D53+D57+D60+D63+D56</f>
        <v>566</v>
      </c>
      <c r="E66" s="48">
        <f t="shared" si="24"/>
        <v>29260</v>
      </c>
      <c r="F66" s="48">
        <f t="shared" si="24"/>
        <v>0</v>
      </c>
      <c r="G66" s="48">
        <f t="shared" si="24"/>
        <v>4370</v>
      </c>
      <c r="H66" s="48">
        <f t="shared" si="24"/>
        <v>0</v>
      </c>
      <c r="I66" s="48">
        <f t="shared" si="24"/>
        <v>35846</v>
      </c>
      <c r="J66" s="48">
        <f t="shared" si="24"/>
        <v>13333</v>
      </c>
      <c r="K66" s="48">
        <f t="shared" si="24"/>
        <v>8380</v>
      </c>
      <c r="L66" s="48">
        <f t="shared" si="24"/>
        <v>21713</v>
      </c>
      <c r="M66" s="49">
        <f t="shared" si="24"/>
        <v>57559</v>
      </c>
      <c r="N66" s="4"/>
    </row>
    <row r="67" spans="1:14" s="97" customFormat="1" ht="11.25" customHeight="1">
      <c r="A67" s="76"/>
      <c r="B67" s="47" t="s">
        <v>124</v>
      </c>
      <c r="C67" s="47">
        <f>C54+C64+C58+C61</f>
        <v>0</v>
      </c>
      <c r="D67" s="47">
        <f aca="true" t="shared" si="25" ref="D67:M67">D54+D64+D58+D61</f>
        <v>0</v>
      </c>
      <c r="E67" s="47">
        <f t="shared" si="25"/>
        <v>-3525</v>
      </c>
      <c r="F67" s="47">
        <f t="shared" si="25"/>
        <v>0</v>
      </c>
      <c r="G67" s="47">
        <f t="shared" si="25"/>
        <v>250</v>
      </c>
      <c r="H67" s="47">
        <f t="shared" si="25"/>
        <v>0</v>
      </c>
      <c r="I67" s="47">
        <f t="shared" si="25"/>
        <v>-3275</v>
      </c>
      <c r="J67" s="47">
        <f t="shared" si="25"/>
        <v>0</v>
      </c>
      <c r="K67" s="47">
        <f t="shared" si="25"/>
        <v>4550</v>
      </c>
      <c r="L67" s="47">
        <f t="shared" si="25"/>
        <v>4550</v>
      </c>
      <c r="M67" s="50">
        <f t="shared" si="25"/>
        <v>1275</v>
      </c>
      <c r="N67" s="4"/>
    </row>
    <row r="68" spans="1:14" s="97" customFormat="1" ht="11.25" customHeight="1" thickBot="1">
      <c r="A68" s="98"/>
      <c r="B68" s="66" t="s">
        <v>135</v>
      </c>
      <c r="C68" s="66">
        <f>SUM(C66:C67)</f>
        <v>1650</v>
      </c>
      <c r="D68" s="66">
        <f aca="true" t="shared" si="26" ref="D68:M68">SUM(D66:D67)</f>
        <v>566</v>
      </c>
      <c r="E68" s="66">
        <f t="shared" si="26"/>
        <v>25735</v>
      </c>
      <c r="F68" s="66">
        <f t="shared" si="26"/>
        <v>0</v>
      </c>
      <c r="G68" s="66">
        <f t="shared" si="26"/>
        <v>4620</v>
      </c>
      <c r="H68" s="66">
        <f t="shared" si="26"/>
        <v>0</v>
      </c>
      <c r="I68" s="66">
        <f t="shared" si="26"/>
        <v>32571</v>
      </c>
      <c r="J68" s="66">
        <f t="shared" si="26"/>
        <v>13333</v>
      </c>
      <c r="K68" s="66">
        <f t="shared" si="26"/>
        <v>12930</v>
      </c>
      <c r="L68" s="66">
        <f t="shared" si="26"/>
        <v>26263</v>
      </c>
      <c r="M68" s="67">
        <f t="shared" si="26"/>
        <v>58834</v>
      </c>
      <c r="N68" s="4"/>
    </row>
    <row r="69" spans="1:14" s="97" customFormat="1" ht="11.25" customHeight="1">
      <c r="A69" s="79" t="s">
        <v>121</v>
      </c>
      <c r="B69" s="13" t="s">
        <v>143</v>
      </c>
      <c r="C69" s="13">
        <v>5800</v>
      </c>
      <c r="D69" s="13">
        <v>1873</v>
      </c>
      <c r="E69" s="13">
        <v>1346</v>
      </c>
      <c r="F69" s="13"/>
      <c r="G69" s="13"/>
      <c r="H69" s="13"/>
      <c r="I69" s="13">
        <f>SUM(C69:H69)</f>
        <v>9019</v>
      </c>
      <c r="J69" s="13"/>
      <c r="K69" s="13"/>
      <c r="L69" s="13"/>
      <c r="M69" s="14">
        <f>I69+L69</f>
        <v>9019</v>
      </c>
      <c r="N69" s="4"/>
    </row>
    <row r="70" spans="1:14" s="97" customFormat="1" ht="11.25" customHeight="1">
      <c r="A70" s="81"/>
      <c r="B70" s="16" t="s">
        <v>124</v>
      </c>
      <c r="C70" s="16"/>
      <c r="D70" s="16"/>
      <c r="E70" s="16"/>
      <c r="F70" s="16"/>
      <c r="G70" s="16"/>
      <c r="H70" s="16"/>
      <c r="I70" s="16">
        <f>SUM(C70:H70)</f>
        <v>0</v>
      </c>
      <c r="J70" s="16"/>
      <c r="K70" s="16"/>
      <c r="L70" s="16"/>
      <c r="M70" s="18">
        <f>I70+L70</f>
        <v>0</v>
      </c>
      <c r="N70" s="4"/>
    </row>
    <row r="71" spans="1:14" s="97" customFormat="1" ht="11.25" customHeight="1" thickBot="1">
      <c r="A71" s="88"/>
      <c r="B71" s="21" t="s">
        <v>141</v>
      </c>
      <c r="C71" s="21">
        <f>SUM(C69:C70)</f>
        <v>5800</v>
      </c>
      <c r="D71" s="21">
        <f>SUM(D69:D70)</f>
        <v>1873</v>
      </c>
      <c r="E71" s="21">
        <f>SUM(E69:E70)</f>
        <v>1346</v>
      </c>
      <c r="F71" s="21">
        <f aca="true" t="shared" si="27" ref="F71:M71">SUM(F69:F70)</f>
        <v>0</v>
      </c>
      <c r="G71" s="21">
        <f t="shared" si="27"/>
        <v>0</v>
      </c>
      <c r="H71" s="21">
        <f t="shared" si="27"/>
        <v>0</v>
      </c>
      <c r="I71" s="21">
        <f t="shared" si="27"/>
        <v>9019</v>
      </c>
      <c r="J71" s="21">
        <f t="shared" si="27"/>
        <v>0</v>
      </c>
      <c r="K71" s="21">
        <f t="shared" si="27"/>
        <v>0</v>
      </c>
      <c r="L71" s="21">
        <f t="shared" si="27"/>
        <v>0</v>
      </c>
      <c r="M71" s="22">
        <f t="shared" si="27"/>
        <v>9019</v>
      </c>
      <c r="N71" s="4"/>
    </row>
    <row r="72" spans="1:14" s="86" customFormat="1" ht="11.25" customHeight="1" thickBot="1">
      <c r="A72" s="105" t="s">
        <v>66</v>
      </c>
      <c r="B72" s="44" t="s">
        <v>67</v>
      </c>
      <c r="C72" s="44">
        <v>1243</v>
      </c>
      <c r="D72" s="44">
        <v>402</v>
      </c>
      <c r="E72" s="44">
        <v>713</v>
      </c>
      <c r="F72" s="44"/>
      <c r="G72" s="44"/>
      <c r="H72" s="44"/>
      <c r="I72" s="44">
        <f>SUM(C72:H72)</f>
        <v>2358</v>
      </c>
      <c r="J72" s="44"/>
      <c r="K72" s="44"/>
      <c r="L72" s="44"/>
      <c r="M72" s="45">
        <f>I72+L72</f>
        <v>2358</v>
      </c>
      <c r="N72" s="5"/>
    </row>
    <row r="73" spans="1:14" s="86" customFormat="1" ht="11.25" customHeight="1">
      <c r="A73" s="99">
        <v>16</v>
      </c>
      <c r="B73" s="69" t="s">
        <v>144</v>
      </c>
      <c r="C73" s="69">
        <f>C69+C72</f>
        <v>7043</v>
      </c>
      <c r="D73" s="69">
        <f aca="true" t="shared" si="28" ref="D73:M73">D69+D72</f>
        <v>2275</v>
      </c>
      <c r="E73" s="69">
        <f t="shared" si="28"/>
        <v>2059</v>
      </c>
      <c r="F73" s="69">
        <f t="shared" si="28"/>
        <v>0</v>
      </c>
      <c r="G73" s="69">
        <f t="shared" si="28"/>
        <v>0</v>
      </c>
      <c r="H73" s="69">
        <f t="shared" si="28"/>
        <v>0</v>
      </c>
      <c r="I73" s="69">
        <f t="shared" si="28"/>
        <v>11377</v>
      </c>
      <c r="J73" s="69">
        <f t="shared" si="28"/>
        <v>0</v>
      </c>
      <c r="K73" s="69">
        <f t="shared" si="28"/>
        <v>0</v>
      </c>
      <c r="L73" s="69">
        <f t="shared" si="28"/>
        <v>0</v>
      </c>
      <c r="M73" s="70">
        <f t="shared" si="28"/>
        <v>11377</v>
      </c>
      <c r="N73" s="5"/>
    </row>
    <row r="74" spans="1:14" s="86" customFormat="1" ht="11.25" customHeight="1">
      <c r="A74" s="81"/>
      <c r="B74" s="47" t="s">
        <v>124</v>
      </c>
      <c r="C74" s="47">
        <f>C70</f>
        <v>0</v>
      </c>
      <c r="D74" s="47">
        <f aca="true" t="shared" si="29" ref="D74:M74">D70</f>
        <v>0</v>
      </c>
      <c r="E74" s="47">
        <f t="shared" si="29"/>
        <v>0</v>
      </c>
      <c r="F74" s="47">
        <f t="shared" si="29"/>
        <v>0</v>
      </c>
      <c r="G74" s="47">
        <f t="shared" si="29"/>
        <v>0</v>
      </c>
      <c r="H74" s="47">
        <f t="shared" si="29"/>
        <v>0</v>
      </c>
      <c r="I74" s="47">
        <f t="shared" si="29"/>
        <v>0</v>
      </c>
      <c r="J74" s="47">
        <f t="shared" si="29"/>
        <v>0</v>
      </c>
      <c r="K74" s="47">
        <f t="shared" si="29"/>
        <v>0</v>
      </c>
      <c r="L74" s="47">
        <f t="shared" si="29"/>
        <v>0</v>
      </c>
      <c r="M74" s="50">
        <f t="shared" si="29"/>
        <v>0</v>
      </c>
      <c r="N74" s="5"/>
    </row>
    <row r="75" spans="1:14" s="86" customFormat="1" ht="11.25" customHeight="1" thickBot="1">
      <c r="A75" s="88"/>
      <c r="B75" s="66" t="s">
        <v>141</v>
      </c>
      <c r="C75" s="66">
        <f>SUM(C73:C74)</f>
        <v>7043</v>
      </c>
      <c r="D75" s="66">
        <f aca="true" t="shared" si="30" ref="D75:M75">SUM(D73:D74)</f>
        <v>2275</v>
      </c>
      <c r="E75" s="66">
        <f t="shared" si="30"/>
        <v>2059</v>
      </c>
      <c r="F75" s="66">
        <f t="shared" si="30"/>
        <v>0</v>
      </c>
      <c r="G75" s="66">
        <f t="shared" si="30"/>
        <v>0</v>
      </c>
      <c r="H75" s="66">
        <f t="shared" si="30"/>
        <v>0</v>
      </c>
      <c r="I75" s="66">
        <f t="shared" si="30"/>
        <v>11377</v>
      </c>
      <c r="J75" s="66">
        <f t="shared" si="30"/>
        <v>0</v>
      </c>
      <c r="K75" s="66">
        <f t="shared" si="30"/>
        <v>0</v>
      </c>
      <c r="L75" s="66">
        <f t="shared" si="30"/>
        <v>0</v>
      </c>
      <c r="M75" s="67">
        <f t="shared" si="30"/>
        <v>11377</v>
      </c>
      <c r="N75" s="5"/>
    </row>
    <row r="76" spans="1:14" s="86" customFormat="1" ht="11.25" customHeight="1">
      <c r="A76" s="83" t="s">
        <v>145</v>
      </c>
      <c r="B76" s="23" t="s">
        <v>146</v>
      </c>
      <c r="C76" s="23"/>
      <c r="D76" s="23"/>
      <c r="E76" s="23">
        <v>350</v>
      </c>
      <c r="F76" s="23"/>
      <c r="G76" s="23">
        <v>290</v>
      </c>
      <c r="H76" s="23">
        <v>116</v>
      </c>
      <c r="I76" s="23">
        <f>SUM(C76:H76)</f>
        <v>756</v>
      </c>
      <c r="J76" s="23"/>
      <c r="K76" s="23"/>
      <c r="L76" s="23"/>
      <c r="M76" s="24">
        <f>I76+L76</f>
        <v>756</v>
      </c>
      <c r="N76" s="5"/>
    </row>
    <row r="77" spans="1:14" s="86" customFormat="1" ht="11.25" customHeight="1">
      <c r="A77" s="81"/>
      <c r="B77" s="16" t="s">
        <v>124</v>
      </c>
      <c r="C77" s="16"/>
      <c r="D77" s="16"/>
      <c r="E77" s="16"/>
      <c r="F77" s="16"/>
      <c r="G77" s="16"/>
      <c r="H77" s="16"/>
      <c r="I77" s="16">
        <f>SUM(C77:H77)</f>
        <v>0</v>
      </c>
      <c r="J77" s="16"/>
      <c r="K77" s="16"/>
      <c r="L77" s="16">
        <f>J77+K77</f>
        <v>0</v>
      </c>
      <c r="M77" s="18">
        <f>I77+L77</f>
        <v>0</v>
      </c>
      <c r="N77" s="5"/>
    </row>
    <row r="78" spans="1:14" s="86" customFormat="1" ht="11.25" customHeight="1" thickBot="1">
      <c r="A78" s="82"/>
      <c r="B78" s="19" t="s">
        <v>136</v>
      </c>
      <c r="C78" s="19">
        <f>SUM(C76:C77)</f>
        <v>0</v>
      </c>
      <c r="D78" s="19">
        <f aca="true" t="shared" si="31" ref="D78:M78">SUM(D76:D77)</f>
        <v>0</v>
      </c>
      <c r="E78" s="19">
        <f t="shared" si="31"/>
        <v>350</v>
      </c>
      <c r="F78" s="19">
        <f t="shared" si="31"/>
        <v>0</v>
      </c>
      <c r="G78" s="19">
        <f t="shared" si="31"/>
        <v>290</v>
      </c>
      <c r="H78" s="19">
        <f t="shared" si="31"/>
        <v>116</v>
      </c>
      <c r="I78" s="19">
        <f t="shared" si="31"/>
        <v>756</v>
      </c>
      <c r="J78" s="19">
        <f t="shared" si="31"/>
        <v>0</v>
      </c>
      <c r="K78" s="19">
        <f t="shared" si="31"/>
        <v>0</v>
      </c>
      <c r="L78" s="19">
        <f t="shared" si="31"/>
        <v>0</v>
      </c>
      <c r="M78" s="20">
        <f t="shared" si="31"/>
        <v>756</v>
      </c>
      <c r="N78" s="5"/>
    </row>
    <row r="79" spans="1:14" s="86" customFormat="1" ht="11.25" customHeight="1">
      <c r="A79" s="79" t="s">
        <v>69</v>
      </c>
      <c r="B79" s="13" t="s">
        <v>70</v>
      </c>
      <c r="C79" s="13"/>
      <c r="D79" s="13"/>
      <c r="E79" s="13">
        <v>640</v>
      </c>
      <c r="F79" s="13"/>
      <c r="G79" s="13"/>
      <c r="H79" s="13">
        <v>196</v>
      </c>
      <c r="I79" s="13">
        <f>SUM(C79:H79)</f>
        <v>836</v>
      </c>
      <c r="J79" s="13"/>
      <c r="K79" s="13"/>
      <c r="L79" s="13">
        <f>J79+K79</f>
        <v>0</v>
      </c>
      <c r="M79" s="14">
        <f>I79+L79</f>
        <v>836</v>
      </c>
      <c r="N79" s="5"/>
    </row>
    <row r="80" spans="1:14" s="86" customFormat="1" ht="11.25" customHeight="1">
      <c r="A80" s="81"/>
      <c r="B80" s="16" t="s">
        <v>124</v>
      </c>
      <c r="C80" s="16"/>
      <c r="D80" s="16"/>
      <c r="E80" s="16"/>
      <c r="F80" s="16"/>
      <c r="G80" s="16"/>
      <c r="H80" s="16"/>
      <c r="I80" s="16">
        <f>SUM(C80:H80)</f>
        <v>0</v>
      </c>
      <c r="J80" s="16"/>
      <c r="K80" s="16"/>
      <c r="L80" s="16">
        <f>J80+K80</f>
        <v>0</v>
      </c>
      <c r="M80" s="18">
        <f>I80+L80</f>
        <v>0</v>
      </c>
      <c r="N80" s="5"/>
    </row>
    <row r="81" spans="1:14" s="86" customFormat="1" ht="11.25" customHeight="1" thickBot="1">
      <c r="A81" s="88"/>
      <c r="B81" s="21" t="s">
        <v>136</v>
      </c>
      <c r="C81" s="21">
        <f>SUM(C79:C80)</f>
        <v>0</v>
      </c>
      <c r="D81" s="21">
        <f aca="true" t="shared" si="32" ref="D81:M81">SUM(D79:D80)</f>
        <v>0</v>
      </c>
      <c r="E81" s="21">
        <f t="shared" si="32"/>
        <v>640</v>
      </c>
      <c r="F81" s="21">
        <f t="shared" si="32"/>
        <v>0</v>
      </c>
      <c r="G81" s="21">
        <f t="shared" si="32"/>
        <v>0</v>
      </c>
      <c r="H81" s="21">
        <f t="shared" si="32"/>
        <v>196</v>
      </c>
      <c r="I81" s="21">
        <f t="shared" si="32"/>
        <v>836</v>
      </c>
      <c r="J81" s="21">
        <f t="shared" si="32"/>
        <v>0</v>
      </c>
      <c r="K81" s="21">
        <f t="shared" si="32"/>
        <v>0</v>
      </c>
      <c r="L81" s="21">
        <f t="shared" si="32"/>
        <v>0</v>
      </c>
      <c r="M81" s="22">
        <f t="shared" si="32"/>
        <v>836</v>
      </c>
      <c r="N81" s="5"/>
    </row>
    <row r="82" spans="1:14" s="97" customFormat="1" ht="11.25" customHeight="1">
      <c r="A82" s="96" t="s">
        <v>71</v>
      </c>
      <c r="B82" s="48" t="s">
        <v>72</v>
      </c>
      <c r="C82" s="48">
        <f>C76+C79</f>
        <v>0</v>
      </c>
      <c r="D82" s="48">
        <f aca="true" t="shared" si="33" ref="D82:M82">D76+D79</f>
        <v>0</v>
      </c>
      <c r="E82" s="48">
        <f t="shared" si="33"/>
        <v>990</v>
      </c>
      <c r="F82" s="48">
        <f t="shared" si="33"/>
        <v>0</v>
      </c>
      <c r="G82" s="48">
        <f t="shared" si="33"/>
        <v>290</v>
      </c>
      <c r="H82" s="48">
        <f t="shared" si="33"/>
        <v>312</v>
      </c>
      <c r="I82" s="48">
        <f t="shared" si="33"/>
        <v>1592</v>
      </c>
      <c r="J82" s="48">
        <f t="shared" si="33"/>
        <v>0</v>
      </c>
      <c r="K82" s="48">
        <f t="shared" si="33"/>
        <v>0</v>
      </c>
      <c r="L82" s="48">
        <f t="shared" si="33"/>
        <v>0</v>
      </c>
      <c r="M82" s="49">
        <f t="shared" si="33"/>
        <v>1592</v>
      </c>
      <c r="N82" s="5"/>
    </row>
    <row r="83" spans="1:14" s="97" customFormat="1" ht="11.25" customHeight="1">
      <c r="A83" s="76"/>
      <c r="B83" s="47" t="s">
        <v>124</v>
      </c>
      <c r="C83" s="47">
        <f>C77+C80</f>
        <v>0</v>
      </c>
      <c r="D83" s="47">
        <f aca="true" t="shared" si="34" ref="D83:M83">D77+D80</f>
        <v>0</v>
      </c>
      <c r="E83" s="47">
        <f t="shared" si="34"/>
        <v>0</v>
      </c>
      <c r="F83" s="47">
        <f t="shared" si="34"/>
        <v>0</v>
      </c>
      <c r="G83" s="47">
        <f t="shared" si="34"/>
        <v>0</v>
      </c>
      <c r="H83" s="47">
        <f t="shared" si="34"/>
        <v>0</v>
      </c>
      <c r="I83" s="47">
        <f t="shared" si="34"/>
        <v>0</v>
      </c>
      <c r="J83" s="47">
        <f t="shared" si="34"/>
        <v>0</v>
      </c>
      <c r="K83" s="47">
        <f t="shared" si="34"/>
        <v>0</v>
      </c>
      <c r="L83" s="47">
        <f t="shared" si="34"/>
        <v>0</v>
      </c>
      <c r="M83" s="50">
        <f t="shared" si="34"/>
        <v>0</v>
      </c>
      <c r="N83" s="5"/>
    </row>
    <row r="84" spans="1:14" s="97" customFormat="1" ht="11.25" customHeight="1" thickBot="1">
      <c r="A84" s="100"/>
      <c r="B84" s="51" t="s">
        <v>136</v>
      </c>
      <c r="C84" s="51">
        <f>SUM(C82:C83)</f>
        <v>0</v>
      </c>
      <c r="D84" s="51">
        <f aca="true" t="shared" si="35" ref="D84:M84">SUM(D82:D83)</f>
        <v>0</v>
      </c>
      <c r="E84" s="51">
        <f t="shared" si="35"/>
        <v>990</v>
      </c>
      <c r="F84" s="51">
        <f t="shared" si="35"/>
        <v>0</v>
      </c>
      <c r="G84" s="51">
        <f t="shared" si="35"/>
        <v>290</v>
      </c>
      <c r="H84" s="51">
        <f t="shared" si="35"/>
        <v>312</v>
      </c>
      <c r="I84" s="51">
        <f t="shared" si="35"/>
        <v>1592</v>
      </c>
      <c r="J84" s="51">
        <f t="shared" si="35"/>
        <v>0</v>
      </c>
      <c r="K84" s="51">
        <f t="shared" si="35"/>
        <v>0</v>
      </c>
      <c r="L84" s="51">
        <f t="shared" si="35"/>
        <v>0</v>
      </c>
      <c r="M84" s="52">
        <f t="shared" si="35"/>
        <v>1592</v>
      </c>
      <c r="N84" s="5"/>
    </row>
    <row r="85" spans="1:14" s="102" customFormat="1" ht="12.75">
      <c r="A85" s="101">
        <v>1</v>
      </c>
      <c r="B85" s="54" t="s">
        <v>73</v>
      </c>
      <c r="C85" s="54">
        <f>C5+C22+C40+C49+C66+C82+C73</f>
        <v>91575</v>
      </c>
      <c r="D85" s="54">
        <f>D5+D22+D40+D49+D66+D82+D73</f>
        <v>28602</v>
      </c>
      <c r="E85" s="54">
        <f>E5+E22+E40+E49+E66+E82+E73</f>
        <v>77255</v>
      </c>
      <c r="F85" s="54">
        <f>F5+F22+F40+F49+F66+F82+F73</f>
        <v>10567</v>
      </c>
      <c r="G85" s="54">
        <f>G5+G22+G40+G49+G66+G82+G73</f>
        <v>4760</v>
      </c>
      <c r="H85" s="54">
        <f>H5+H22+H40+H49+H66+H82+H73</f>
        <v>2705</v>
      </c>
      <c r="I85" s="54">
        <f>I5+I22+I40+I49+I66+I82+I73</f>
        <v>215464</v>
      </c>
      <c r="J85" s="54">
        <f>J5+J22+J40+J49+J66+J82+J73</f>
        <v>25333</v>
      </c>
      <c r="K85" s="54">
        <f>K5+K22+K40+K49+K66+K82+K73</f>
        <v>22799</v>
      </c>
      <c r="L85" s="54">
        <f>L5+L22+L40+L49+L66+L82+L73</f>
        <v>48132</v>
      </c>
      <c r="M85" s="55">
        <f>M5+M22+M40+M49+M66+M82+M73</f>
        <v>263596</v>
      </c>
      <c r="N85" s="8"/>
    </row>
    <row r="86" spans="1:14" s="102" customFormat="1" ht="12.75">
      <c r="A86" s="103"/>
      <c r="B86" s="53" t="s">
        <v>124</v>
      </c>
      <c r="C86" s="53">
        <f>C6+C41+C50+C67+C74+C83+C8+C9+C23</f>
        <v>381</v>
      </c>
      <c r="D86" s="53">
        <f>D6+D41+D50+D67+D74+D83+D8+D9+D23</f>
        <v>71</v>
      </c>
      <c r="E86" s="53">
        <f>E6+E41+E50+E67+E74+E83+E8+E9+E23</f>
        <v>-3384</v>
      </c>
      <c r="F86" s="53">
        <f>F6+F41+F50+F67+F74+F83+F8+F9+F23</f>
        <v>5939</v>
      </c>
      <c r="G86" s="53">
        <f>G6+G41+G50+G67+G74+G83+G8+G9+G23</f>
        <v>250</v>
      </c>
      <c r="H86" s="53">
        <f>H6+H41+H50+H67+H74+H83+H8+H9+H23</f>
        <v>0</v>
      </c>
      <c r="I86" s="53">
        <f>I6+I41+I50+I67+I74+I83+I8+I9+I23</f>
        <v>3257</v>
      </c>
      <c r="J86" s="53">
        <f>J6+J41+J50+J67+J74+J83+J8+J9+J23</f>
        <v>0</v>
      </c>
      <c r="K86" s="53">
        <f>K6+K41+K50+K67+K74+K83+K8+K9+K23</f>
        <v>799</v>
      </c>
      <c r="L86" s="53">
        <f>L6+L41+L50+L67+L74+L83+L8+L9+L23</f>
        <v>799</v>
      </c>
      <c r="M86" s="56">
        <f>M6+M41+M50+M67+M74+M83+M8+M9+M23</f>
        <v>4056</v>
      </c>
      <c r="N86" s="8"/>
    </row>
    <row r="87" spans="1:14" s="102" customFormat="1" ht="13.5" thickBot="1">
      <c r="A87" s="104"/>
      <c r="B87" s="57" t="s">
        <v>137</v>
      </c>
      <c r="C87" s="57">
        <f>SUM(C85:C86)</f>
        <v>91956</v>
      </c>
      <c r="D87" s="57">
        <f aca="true" t="shared" si="36" ref="D87:M87">SUM(D85:D86)</f>
        <v>28673</v>
      </c>
      <c r="E87" s="57">
        <f t="shared" si="36"/>
        <v>73871</v>
      </c>
      <c r="F87" s="57">
        <f t="shared" si="36"/>
        <v>16506</v>
      </c>
      <c r="G87" s="57">
        <f t="shared" si="36"/>
        <v>5010</v>
      </c>
      <c r="H87" s="57">
        <f t="shared" si="36"/>
        <v>2705</v>
      </c>
      <c r="I87" s="57">
        <f t="shared" si="36"/>
        <v>218721</v>
      </c>
      <c r="J87" s="57">
        <f t="shared" si="36"/>
        <v>25333</v>
      </c>
      <c r="K87" s="57">
        <f t="shared" si="36"/>
        <v>23598</v>
      </c>
      <c r="L87" s="57">
        <f t="shared" si="36"/>
        <v>48931</v>
      </c>
      <c r="M87" s="58">
        <f t="shared" si="36"/>
        <v>267652</v>
      </c>
      <c r="N87" s="8"/>
    </row>
    <row r="88" spans="1:14" s="86" customFormat="1" ht="10.5" customHeight="1">
      <c r="A88" s="79" t="s">
        <v>74</v>
      </c>
      <c r="B88" s="13" t="s">
        <v>75</v>
      </c>
      <c r="C88" s="13">
        <v>26781</v>
      </c>
      <c r="D88" s="13">
        <v>8517</v>
      </c>
      <c r="E88" s="13">
        <v>2049</v>
      </c>
      <c r="F88" s="13"/>
      <c r="G88" s="13"/>
      <c r="H88" s="13"/>
      <c r="I88" s="13">
        <f>SUM(C88:H88)</f>
        <v>37347</v>
      </c>
      <c r="J88" s="13"/>
      <c r="K88" s="13"/>
      <c r="L88" s="13">
        <f>J88+K88</f>
        <v>0</v>
      </c>
      <c r="M88" s="14">
        <f>I88+L88</f>
        <v>37347</v>
      </c>
      <c r="N88" s="5"/>
    </row>
    <row r="89" spans="1:14" s="86" customFormat="1" ht="10.5" customHeight="1">
      <c r="A89" s="83"/>
      <c r="B89" s="23" t="s">
        <v>124</v>
      </c>
      <c r="C89" s="23"/>
      <c r="D89" s="23"/>
      <c r="E89" s="23"/>
      <c r="F89" s="23"/>
      <c r="G89" s="23"/>
      <c r="H89" s="23"/>
      <c r="I89" s="23">
        <f>SUM(C89:H89)</f>
        <v>0</v>
      </c>
      <c r="J89" s="23"/>
      <c r="K89" s="23"/>
      <c r="L89" s="23"/>
      <c r="M89" s="24">
        <f>I89+L89</f>
        <v>0</v>
      </c>
      <c r="N89" s="5"/>
    </row>
    <row r="90" spans="1:14" s="86" customFormat="1" ht="10.5" customHeight="1" thickBot="1">
      <c r="A90" s="105"/>
      <c r="B90" s="44" t="s">
        <v>141</v>
      </c>
      <c r="C90" s="44">
        <f>SUM(C88:C89)</f>
        <v>26781</v>
      </c>
      <c r="D90" s="44">
        <f>SUM(D88:D89)</f>
        <v>8517</v>
      </c>
      <c r="E90" s="44">
        <f>SUM(E88:E89)</f>
        <v>2049</v>
      </c>
      <c r="F90" s="44">
        <f aca="true" t="shared" si="37" ref="F90:M90">SUM(F88:F89)</f>
        <v>0</v>
      </c>
      <c r="G90" s="44">
        <f t="shared" si="37"/>
        <v>0</v>
      </c>
      <c r="H90" s="44">
        <f t="shared" si="37"/>
        <v>0</v>
      </c>
      <c r="I90" s="44">
        <f t="shared" si="37"/>
        <v>37347</v>
      </c>
      <c r="J90" s="44">
        <f t="shared" si="37"/>
        <v>0</v>
      </c>
      <c r="K90" s="44">
        <f t="shared" si="37"/>
        <v>0</v>
      </c>
      <c r="L90" s="44">
        <f t="shared" si="37"/>
        <v>0</v>
      </c>
      <c r="M90" s="45">
        <f t="shared" si="37"/>
        <v>37347</v>
      </c>
      <c r="N90" s="5"/>
    </row>
    <row r="91" spans="1:14" s="86" customFormat="1" ht="10.5" customHeight="1">
      <c r="A91" s="83" t="s">
        <v>76</v>
      </c>
      <c r="B91" s="23" t="s">
        <v>147</v>
      </c>
      <c r="C91" s="23"/>
      <c r="D91" s="23"/>
      <c r="E91" s="23">
        <v>456</v>
      </c>
      <c r="F91" s="23"/>
      <c r="G91" s="23"/>
      <c r="H91" s="23"/>
      <c r="I91" s="23">
        <f>SUM(C91:H91)</f>
        <v>456</v>
      </c>
      <c r="J91" s="23"/>
      <c r="K91" s="23"/>
      <c r="L91" s="23"/>
      <c r="M91" s="24">
        <f>I91+L91</f>
        <v>456</v>
      </c>
      <c r="N91" s="5"/>
    </row>
    <row r="92" spans="1:14" s="86" customFormat="1" ht="10.5" customHeight="1">
      <c r="A92" s="81" t="s">
        <v>77</v>
      </c>
      <c r="B92" s="16" t="s">
        <v>78</v>
      </c>
      <c r="C92" s="16"/>
      <c r="D92" s="16"/>
      <c r="E92" s="16">
        <v>506</v>
      </c>
      <c r="F92" s="16"/>
      <c r="G92" s="16"/>
      <c r="H92" s="16"/>
      <c r="I92" s="16">
        <f>SUM(C92:H92)</f>
        <v>506</v>
      </c>
      <c r="J92" s="16"/>
      <c r="K92" s="16"/>
      <c r="L92" s="23"/>
      <c r="M92" s="24">
        <f>I92+L92</f>
        <v>506</v>
      </c>
      <c r="N92" s="5"/>
    </row>
    <row r="93" spans="1:14" s="86" customFormat="1" ht="10.5" customHeight="1" thickBot="1">
      <c r="A93" s="88" t="s">
        <v>80</v>
      </c>
      <c r="B93" s="21" t="s">
        <v>79</v>
      </c>
      <c r="C93" s="21"/>
      <c r="D93" s="21"/>
      <c r="E93" s="21">
        <v>5316</v>
      </c>
      <c r="F93" s="21"/>
      <c r="G93" s="21"/>
      <c r="H93" s="21"/>
      <c r="I93" s="21">
        <f>SUM(C93:H93)</f>
        <v>5316</v>
      </c>
      <c r="J93" s="21"/>
      <c r="K93" s="21">
        <v>72</v>
      </c>
      <c r="L93" s="44">
        <f>J93+K93</f>
        <v>72</v>
      </c>
      <c r="M93" s="45">
        <f>I93+L93</f>
        <v>5388</v>
      </c>
      <c r="N93" s="5"/>
    </row>
    <row r="94" spans="1:14" s="89" customFormat="1" ht="12.75">
      <c r="A94" s="84">
        <v>2</v>
      </c>
      <c r="B94" s="25" t="s">
        <v>108</v>
      </c>
      <c r="C94" s="25">
        <f>C88+C91+C92+C93</f>
        <v>26781</v>
      </c>
      <c r="D94" s="25">
        <f aca="true" t="shared" si="38" ref="D94:M94">D88+D91+D92+D93</f>
        <v>8517</v>
      </c>
      <c r="E94" s="25">
        <f t="shared" si="38"/>
        <v>8327</v>
      </c>
      <c r="F94" s="25">
        <f t="shared" si="38"/>
        <v>0</v>
      </c>
      <c r="G94" s="25">
        <f t="shared" si="38"/>
        <v>0</v>
      </c>
      <c r="H94" s="25">
        <f t="shared" si="38"/>
        <v>0</v>
      </c>
      <c r="I94" s="25">
        <f t="shared" si="38"/>
        <v>43625</v>
      </c>
      <c r="J94" s="25">
        <f t="shared" si="38"/>
        <v>0</v>
      </c>
      <c r="K94" s="25">
        <f t="shared" si="38"/>
        <v>72</v>
      </c>
      <c r="L94" s="25">
        <f t="shared" si="38"/>
        <v>72</v>
      </c>
      <c r="M94" s="26">
        <f t="shared" si="38"/>
        <v>43697</v>
      </c>
      <c r="N94" s="8"/>
    </row>
    <row r="95" spans="1:14" s="89" customFormat="1" ht="12.75">
      <c r="A95" s="90"/>
      <c r="B95" s="28" t="s">
        <v>124</v>
      </c>
      <c r="C95" s="28">
        <f>C89</f>
        <v>0</v>
      </c>
      <c r="D95" s="28">
        <f aca="true" t="shared" si="39" ref="D95:M95">D89</f>
        <v>0</v>
      </c>
      <c r="E95" s="28">
        <f t="shared" si="39"/>
        <v>0</v>
      </c>
      <c r="F95" s="28">
        <f t="shared" si="39"/>
        <v>0</v>
      </c>
      <c r="G95" s="28">
        <f t="shared" si="39"/>
        <v>0</v>
      </c>
      <c r="H95" s="28">
        <f t="shared" si="39"/>
        <v>0</v>
      </c>
      <c r="I95" s="28">
        <f t="shared" si="39"/>
        <v>0</v>
      </c>
      <c r="J95" s="28">
        <f t="shared" si="39"/>
        <v>0</v>
      </c>
      <c r="K95" s="28">
        <f t="shared" si="39"/>
        <v>0</v>
      </c>
      <c r="L95" s="28">
        <f t="shared" si="39"/>
        <v>0</v>
      </c>
      <c r="M95" s="29">
        <f t="shared" si="39"/>
        <v>0</v>
      </c>
      <c r="N95" s="8"/>
    </row>
    <row r="96" spans="1:14" s="89" customFormat="1" ht="13.5" thickBot="1">
      <c r="A96" s="91"/>
      <c r="B96" s="30" t="s">
        <v>141</v>
      </c>
      <c r="C96" s="30">
        <f>SUM(C94:C95)</f>
        <v>26781</v>
      </c>
      <c r="D96" s="30">
        <f aca="true" t="shared" si="40" ref="D96:M96">SUM(D94:D95)</f>
        <v>8517</v>
      </c>
      <c r="E96" s="30">
        <f t="shared" si="40"/>
        <v>8327</v>
      </c>
      <c r="F96" s="30">
        <f t="shared" si="40"/>
        <v>0</v>
      </c>
      <c r="G96" s="30">
        <f t="shared" si="40"/>
        <v>0</v>
      </c>
      <c r="H96" s="30">
        <f t="shared" si="40"/>
        <v>0</v>
      </c>
      <c r="I96" s="30">
        <f t="shared" si="40"/>
        <v>43625</v>
      </c>
      <c r="J96" s="30">
        <f t="shared" si="40"/>
        <v>0</v>
      </c>
      <c r="K96" s="30">
        <f t="shared" si="40"/>
        <v>72</v>
      </c>
      <c r="L96" s="30">
        <f t="shared" si="40"/>
        <v>72</v>
      </c>
      <c r="M96" s="31">
        <f t="shared" si="40"/>
        <v>43697</v>
      </c>
      <c r="N96" s="8"/>
    </row>
    <row r="97" spans="1:14" s="86" customFormat="1" ht="11.25" customHeight="1">
      <c r="A97" s="83" t="s">
        <v>81</v>
      </c>
      <c r="B97" s="23" t="s">
        <v>82</v>
      </c>
      <c r="C97" s="23">
        <v>67285</v>
      </c>
      <c r="D97" s="23">
        <v>21326</v>
      </c>
      <c r="E97" s="23">
        <v>7421</v>
      </c>
      <c r="F97" s="23">
        <v>475</v>
      </c>
      <c r="G97" s="23"/>
      <c r="H97" s="23"/>
      <c r="I97" s="23">
        <f>SUM(C97:H97)</f>
        <v>96507</v>
      </c>
      <c r="J97" s="23"/>
      <c r="K97" s="23">
        <v>347</v>
      </c>
      <c r="L97" s="23">
        <f>J97+K97</f>
        <v>347</v>
      </c>
      <c r="M97" s="24">
        <f>I97+L97</f>
        <v>96854</v>
      </c>
      <c r="N97" s="5"/>
    </row>
    <row r="98" spans="1:14" s="86" customFormat="1" ht="11.25" customHeight="1">
      <c r="A98" s="83"/>
      <c r="B98" s="23" t="s">
        <v>142</v>
      </c>
      <c r="C98" s="23"/>
      <c r="D98" s="23"/>
      <c r="E98" s="23">
        <v>475</v>
      </c>
      <c r="F98" s="23">
        <v>-475</v>
      </c>
      <c r="G98" s="23"/>
      <c r="H98" s="23"/>
      <c r="I98" s="23">
        <f>SUM(C98:H98)</f>
        <v>0</v>
      </c>
      <c r="J98" s="23"/>
      <c r="K98" s="23"/>
      <c r="L98" s="23">
        <f>J98+K98</f>
        <v>0</v>
      </c>
      <c r="M98" s="24">
        <f>I98+L98</f>
        <v>0</v>
      </c>
      <c r="N98" s="5"/>
    </row>
    <row r="99" spans="1:14" s="86" customFormat="1" ht="11.25" customHeight="1" thickBot="1">
      <c r="A99" s="88"/>
      <c r="B99" s="21" t="s">
        <v>138</v>
      </c>
      <c r="C99" s="21">
        <f>SUM(C97:C98)</f>
        <v>67285</v>
      </c>
      <c r="D99" s="21">
        <f>SUM(D97:D98)</f>
        <v>21326</v>
      </c>
      <c r="E99" s="21">
        <f>SUM(E97:E98)</f>
        <v>7896</v>
      </c>
      <c r="F99" s="21">
        <f>SUM(F97:F98)</f>
        <v>0</v>
      </c>
      <c r="G99" s="21"/>
      <c r="H99" s="21"/>
      <c r="I99" s="21">
        <f>SUM(I97:I98)</f>
        <v>96507</v>
      </c>
      <c r="J99" s="21"/>
      <c r="K99" s="21">
        <f>SUM(K97:K98)</f>
        <v>347</v>
      </c>
      <c r="L99" s="21">
        <f>SUM(L97:L98)</f>
        <v>347</v>
      </c>
      <c r="M99" s="22">
        <f>SUM(M97:M98)</f>
        <v>96854</v>
      </c>
      <c r="N99" s="5"/>
    </row>
    <row r="100" spans="1:14" s="86" customFormat="1" ht="11.25" customHeight="1">
      <c r="A100" s="83" t="s">
        <v>83</v>
      </c>
      <c r="B100" s="23" t="s">
        <v>148</v>
      </c>
      <c r="C100" s="23">
        <v>4787</v>
      </c>
      <c r="D100" s="23">
        <v>1531</v>
      </c>
      <c r="E100" s="23">
        <v>388</v>
      </c>
      <c r="F100" s="23"/>
      <c r="G100" s="23"/>
      <c r="H100" s="23"/>
      <c r="I100" s="23">
        <f aca="true" t="shared" si="41" ref="I100:I105">SUM(C100:H100)</f>
        <v>6706</v>
      </c>
      <c r="J100" s="23"/>
      <c r="K100" s="23"/>
      <c r="L100" s="23"/>
      <c r="M100" s="24">
        <f aca="true" t="shared" si="42" ref="M100:M105">I100+L100</f>
        <v>6706</v>
      </c>
      <c r="N100" s="5"/>
    </row>
    <row r="101" spans="1:14" s="86" customFormat="1" ht="11.25" customHeight="1">
      <c r="A101" s="81" t="s">
        <v>84</v>
      </c>
      <c r="B101" s="16" t="s">
        <v>85</v>
      </c>
      <c r="C101" s="16">
        <v>5707</v>
      </c>
      <c r="D101" s="16">
        <v>1825</v>
      </c>
      <c r="E101" s="16">
        <v>141</v>
      </c>
      <c r="F101" s="16"/>
      <c r="G101" s="16"/>
      <c r="H101" s="16"/>
      <c r="I101" s="16">
        <f t="shared" si="41"/>
        <v>7673</v>
      </c>
      <c r="J101" s="16"/>
      <c r="K101" s="16"/>
      <c r="L101" s="23"/>
      <c r="M101" s="24">
        <f t="shared" si="42"/>
        <v>7673</v>
      </c>
      <c r="N101" s="5"/>
    </row>
    <row r="102" spans="1:14" s="86" customFormat="1" ht="10.5" customHeight="1">
      <c r="A102" s="81" t="s">
        <v>120</v>
      </c>
      <c r="B102" s="16" t="s">
        <v>149</v>
      </c>
      <c r="C102" s="16"/>
      <c r="D102" s="16"/>
      <c r="E102" s="16">
        <v>693</v>
      </c>
      <c r="F102" s="16"/>
      <c r="G102" s="16"/>
      <c r="H102" s="16"/>
      <c r="I102" s="16">
        <f t="shared" si="41"/>
        <v>693</v>
      </c>
      <c r="J102" s="16"/>
      <c r="K102" s="16"/>
      <c r="L102" s="23"/>
      <c r="M102" s="24">
        <f t="shared" si="42"/>
        <v>693</v>
      </c>
      <c r="N102" s="5"/>
    </row>
    <row r="103" spans="1:14" s="86" customFormat="1" ht="10.5" customHeight="1" thickBot="1">
      <c r="A103" s="82" t="s">
        <v>86</v>
      </c>
      <c r="B103" s="19" t="s">
        <v>87</v>
      </c>
      <c r="C103" s="19">
        <v>7373</v>
      </c>
      <c r="D103" s="19">
        <v>2396</v>
      </c>
      <c r="E103" s="19">
        <v>8883</v>
      </c>
      <c r="F103" s="19"/>
      <c r="G103" s="19"/>
      <c r="H103" s="19"/>
      <c r="I103" s="19">
        <f t="shared" si="41"/>
        <v>18652</v>
      </c>
      <c r="J103" s="19"/>
      <c r="K103" s="19"/>
      <c r="L103" s="19"/>
      <c r="M103" s="20">
        <f t="shared" si="42"/>
        <v>18652</v>
      </c>
      <c r="N103" s="5"/>
    </row>
    <row r="104" spans="1:13" s="107" customFormat="1" ht="12" customHeight="1">
      <c r="A104" s="106" t="s">
        <v>68</v>
      </c>
      <c r="B104" s="71" t="s">
        <v>119</v>
      </c>
      <c r="C104" s="71">
        <v>8203</v>
      </c>
      <c r="D104" s="71">
        <v>2606</v>
      </c>
      <c r="E104" s="71">
        <v>13308</v>
      </c>
      <c r="F104" s="71"/>
      <c r="G104" s="71"/>
      <c r="H104" s="71"/>
      <c r="I104" s="71">
        <f t="shared" si="41"/>
        <v>24117</v>
      </c>
      <c r="J104" s="71"/>
      <c r="K104" s="71"/>
      <c r="L104" s="71"/>
      <c r="M104" s="72">
        <f t="shared" si="42"/>
        <v>24117</v>
      </c>
    </row>
    <row r="105" spans="1:13" s="107" customFormat="1" ht="12" customHeight="1">
      <c r="A105" s="81"/>
      <c r="B105" s="16" t="s">
        <v>142</v>
      </c>
      <c r="C105" s="16"/>
      <c r="D105" s="16"/>
      <c r="E105" s="16"/>
      <c r="F105" s="16"/>
      <c r="G105" s="16"/>
      <c r="H105" s="16"/>
      <c r="I105" s="19">
        <f t="shared" si="41"/>
        <v>0</v>
      </c>
      <c r="J105" s="16"/>
      <c r="K105" s="16"/>
      <c r="L105" s="16"/>
      <c r="M105" s="20">
        <f t="shared" si="42"/>
        <v>0</v>
      </c>
    </row>
    <row r="106" spans="1:13" s="107" customFormat="1" ht="12" customHeight="1" thickBot="1">
      <c r="A106" s="82"/>
      <c r="B106" s="19" t="s">
        <v>141</v>
      </c>
      <c r="C106" s="19">
        <f>SUM(C104:C105)</f>
        <v>8203</v>
      </c>
      <c r="D106" s="19">
        <f>SUM(D104:D105)</f>
        <v>2606</v>
      </c>
      <c r="E106" s="19">
        <f>SUM(E104:E105)</f>
        <v>13308</v>
      </c>
      <c r="F106" s="19">
        <f aca="true" t="shared" si="43" ref="F106:M106">SUM(F104:F105)</f>
        <v>0</v>
      </c>
      <c r="G106" s="19">
        <f t="shared" si="43"/>
        <v>0</v>
      </c>
      <c r="H106" s="19">
        <f t="shared" si="43"/>
        <v>0</v>
      </c>
      <c r="I106" s="19">
        <f t="shared" si="43"/>
        <v>24117</v>
      </c>
      <c r="J106" s="19">
        <f t="shared" si="43"/>
        <v>0</v>
      </c>
      <c r="K106" s="19">
        <f t="shared" si="43"/>
        <v>0</v>
      </c>
      <c r="L106" s="19">
        <f t="shared" si="43"/>
        <v>0</v>
      </c>
      <c r="M106" s="20">
        <f t="shared" si="43"/>
        <v>24117</v>
      </c>
    </row>
    <row r="107" spans="1:14" s="89" customFormat="1" ht="12.75">
      <c r="A107" s="84">
        <v>3</v>
      </c>
      <c r="B107" s="25" t="s">
        <v>88</v>
      </c>
      <c r="C107" s="25">
        <f aca="true" t="shared" si="44" ref="C107:M107">C97+C100+C101+C102+C103+C104</f>
        <v>93355</v>
      </c>
      <c r="D107" s="25">
        <f t="shared" si="44"/>
        <v>29684</v>
      </c>
      <c r="E107" s="25">
        <f t="shared" si="44"/>
        <v>30834</v>
      </c>
      <c r="F107" s="25">
        <f t="shared" si="44"/>
        <v>475</v>
      </c>
      <c r="G107" s="25">
        <f t="shared" si="44"/>
        <v>0</v>
      </c>
      <c r="H107" s="25">
        <f t="shared" si="44"/>
        <v>0</v>
      </c>
      <c r="I107" s="25">
        <f t="shared" si="44"/>
        <v>154348</v>
      </c>
      <c r="J107" s="25">
        <f t="shared" si="44"/>
        <v>0</v>
      </c>
      <c r="K107" s="25">
        <f t="shared" si="44"/>
        <v>347</v>
      </c>
      <c r="L107" s="25">
        <f t="shared" si="44"/>
        <v>347</v>
      </c>
      <c r="M107" s="26">
        <f t="shared" si="44"/>
        <v>154695</v>
      </c>
      <c r="N107" s="8"/>
    </row>
    <row r="108" spans="1:14" s="89" customFormat="1" ht="12.75">
      <c r="A108" s="90"/>
      <c r="B108" s="28" t="s">
        <v>124</v>
      </c>
      <c r="C108" s="28">
        <f aca="true" t="shared" si="45" ref="C108:M108">C98+C105</f>
        <v>0</v>
      </c>
      <c r="D108" s="28">
        <f t="shared" si="45"/>
        <v>0</v>
      </c>
      <c r="E108" s="28">
        <f t="shared" si="45"/>
        <v>475</v>
      </c>
      <c r="F108" s="28">
        <f t="shared" si="45"/>
        <v>-475</v>
      </c>
      <c r="G108" s="28">
        <f t="shared" si="45"/>
        <v>0</v>
      </c>
      <c r="H108" s="28">
        <f t="shared" si="45"/>
        <v>0</v>
      </c>
      <c r="I108" s="28">
        <f t="shared" si="45"/>
        <v>0</v>
      </c>
      <c r="J108" s="28">
        <f t="shared" si="45"/>
        <v>0</v>
      </c>
      <c r="K108" s="28">
        <f t="shared" si="45"/>
        <v>0</v>
      </c>
      <c r="L108" s="28">
        <f t="shared" si="45"/>
        <v>0</v>
      </c>
      <c r="M108" s="29">
        <f t="shared" si="45"/>
        <v>0</v>
      </c>
      <c r="N108" s="8"/>
    </row>
    <row r="109" spans="1:14" s="89" customFormat="1" ht="13.5" thickBot="1">
      <c r="A109" s="91"/>
      <c r="B109" s="30" t="s">
        <v>141</v>
      </c>
      <c r="C109" s="30">
        <f>SUM(C107:C108)</f>
        <v>93355</v>
      </c>
      <c r="D109" s="30">
        <f aca="true" t="shared" si="46" ref="D109:M109">SUM(D107:D108)</f>
        <v>29684</v>
      </c>
      <c r="E109" s="30">
        <f t="shared" si="46"/>
        <v>31309</v>
      </c>
      <c r="F109" s="30">
        <f t="shared" si="46"/>
        <v>0</v>
      </c>
      <c r="G109" s="30">
        <f t="shared" si="46"/>
        <v>0</v>
      </c>
      <c r="H109" s="30">
        <f t="shared" si="46"/>
        <v>0</v>
      </c>
      <c r="I109" s="30">
        <f t="shared" si="46"/>
        <v>154348</v>
      </c>
      <c r="J109" s="30">
        <f t="shared" si="46"/>
        <v>0</v>
      </c>
      <c r="K109" s="30">
        <f t="shared" si="46"/>
        <v>347</v>
      </c>
      <c r="L109" s="30">
        <f t="shared" si="46"/>
        <v>347</v>
      </c>
      <c r="M109" s="31">
        <f t="shared" si="46"/>
        <v>154695</v>
      </c>
      <c r="N109" s="8"/>
    </row>
    <row r="110" spans="1:14" s="86" customFormat="1" ht="10.5" customHeight="1">
      <c r="A110" s="79" t="s">
        <v>89</v>
      </c>
      <c r="B110" s="13" t="s">
        <v>90</v>
      </c>
      <c r="C110" s="13">
        <v>7164</v>
      </c>
      <c r="D110" s="13">
        <v>2335</v>
      </c>
      <c r="E110" s="13">
        <v>2091</v>
      </c>
      <c r="F110" s="13"/>
      <c r="G110" s="13"/>
      <c r="H110" s="13"/>
      <c r="I110" s="13">
        <f>SUM(C110:H110)</f>
        <v>11590</v>
      </c>
      <c r="J110" s="13"/>
      <c r="K110" s="13"/>
      <c r="L110" s="13"/>
      <c r="M110" s="14">
        <f aca="true" t="shared" si="47" ref="M110:M119">I110+L110</f>
        <v>11590</v>
      </c>
      <c r="N110" s="5"/>
    </row>
    <row r="111" spans="1:14" s="86" customFormat="1" ht="10.5" customHeight="1">
      <c r="A111" s="83"/>
      <c r="B111" s="23" t="s">
        <v>142</v>
      </c>
      <c r="C111" s="23"/>
      <c r="D111" s="23"/>
      <c r="E111" s="23"/>
      <c r="F111" s="23"/>
      <c r="G111" s="23"/>
      <c r="H111" s="23"/>
      <c r="I111" s="23">
        <f>SUM(C111:H111)</f>
        <v>0</v>
      </c>
      <c r="J111" s="23"/>
      <c r="K111" s="23"/>
      <c r="L111" s="23"/>
      <c r="M111" s="24">
        <f t="shared" si="47"/>
        <v>0</v>
      </c>
      <c r="N111" s="5"/>
    </row>
    <row r="112" spans="1:14" s="86" customFormat="1" ht="10.5" customHeight="1" thickBot="1">
      <c r="A112" s="105"/>
      <c r="B112" s="44" t="s">
        <v>141</v>
      </c>
      <c r="C112" s="44">
        <f>SUM(C110:C111)</f>
        <v>7164</v>
      </c>
      <c r="D112" s="44">
        <f>SUM(D110:D111)</f>
        <v>2335</v>
      </c>
      <c r="E112" s="44">
        <f>SUM(E110:E111)</f>
        <v>2091</v>
      </c>
      <c r="F112" s="44">
        <f aca="true" t="shared" si="48" ref="F112:M112">SUM(F110:F111)</f>
        <v>0</v>
      </c>
      <c r="G112" s="44">
        <f t="shared" si="48"/>
        <v>0</v>
      </c>
      <c r="H112" s="44">
        <f t="shared" si="48"/>
        <v>0</v>
      </c>
      <c r="I112" s="44">
        <f t="shared" si="48"/>
        <v>11590</v>
      </c>
      <c r="J112" s="44">
        <f t="shared" si="48"/>
        <v>0</v>
      </c>
      <c r="K112" s="44">
        <f t="shared" si="48"/>
        <v>0</v>
      </c>
      <c r="L112" s="44">
        <f t="shared" si="48"/>
        <v>0</v>
      </c>
      <c r="M112" s="45">
        <f t="shared" si="48"/>
        <v>11590</v>
      </c>
      <c r="N112" s="5"/>
    </row>
    <row r="113" spans="1:14" s="86" customFormat="1" ht="10.5" customHeight="1" thickBot="1">
      <c r="A113" s="87" t="s">
        <v>91</v>
      </c>
      <c r="B113" s="42" t="s">
        <v>92</v>
      </c>
      <c r="C113" s="42"/>
      <c r="D113" s="42"/>
      <c r="E113" s="42">
        <v>8013</v>
      </c>
      <c r="F113" s="42"/>
      <c r="G113" s="42"/>
      <c r="H113" s="42"/>
      <c r="I113" s="42">
        <f>SUM(C113:H113)</f>
        <v>8013</v>
      </c>
      <c r="J113" s="42"/>
      <c r="K113" s="42">
        <v>2799</v>
      </c>
      <c r="L113" s="42">
        <f aca="true" t="shared" si="49" ref="L113:L118">J113+K113</f>
        <v>2799</v>
      </c>
      <c r="M113" s="43">
        <f t="shared" si="47"/>
        <v>10812</v>
      </c>
      <c r="N113" s="5"/>
    </row>
    <row r="114" spans="1:14" s="86" customFormat="1" ht="10.5" customHeight="1">
      <c r="A114" s="79" t="s">
        <v>93</v>
      </c>
      <c r="B114" s="13" t="s">
        <v>94</v>
      </c>
      <c r="C114" s="13">
        <v>6317</v>
      </c>
      <c r="D114" s="13">
        <v>2034</v>
      </c>
      <c r="E114" s="13">
        <v>2056</v>
      </c>
      <c r="F114" s="13"/>
      <c r="G114" s="13"/>
      <c r="H114" s="13"/>
      <c r="I114" s="13">
        <f>SUM(C114:H114)</f>
        <v>10407</v>
      </c>
      <c r="J114" s="13"/>
      <c r="K114" s="13"/>
      <c r="L114" s="13">
        <f t="shared" si="49"/>
        <v>0</v>
      </c>
      <c r="M114" s="14">
        <f t="shared" si="47"/>
        <v>10407</v>
      </c>
      <c r="N114" s="5"/>
    </row>
    <row r="115" spans="1:14" s="86" customFormat="1" ht="10.5" customHeight="1">
      <c r="A115" s="82"/>
      <c r="B115" s="19" t="s">
        <v>142</v>
      </c>
      <c r="C115" s="19"/>
      <c r="D115" s="19"/>
      <c r="E115" s="19"/>
      <c r="F115" s="19"/>
      <c r="G115" s="19"/>
      <c r="H115" s="19"/>
      <c r="I115" s="16">
        <f>SUM(C115:H115)</f>
        <v>0</v>
      </c>
      <c r="J115" s="19"/>
      <c r="K115" s="19"/>
      <c r="L115" s="42"/>
      <c r="M115" s="24">
        <f t="shared" si="47"/>
        <v>0</v>
      </c>
      <c r="N115" s="5"/>
    </row>
    <row r="116" spans="1:14" s="86" customFormat="1" ht="10.5" customHeight="1" thickBot="1">
      <c r="A116" s="88"/>
      <c r="B116" s="21" t="s">
        <v>141</v>
      </c>
      <c r="C116" s="21">
        <f aca="true" t="shared" si="50" ref="C116:M116">SUM(C114:C115)</f>
        <v>6317</v>
      </c>
      <c r="D116" s="21">
        <f t="shared" si="50"/>
        <v>2034</v>
      </c>
      <c r="E116" s="21">
        <f t="shared" si="50"/>
        <v>2056</v>
      </c>
      <c r="F116" s="21">
        <f t="shared" si="50"/>
        <v>0</v>
      </c>
      <c r="G116" s="21">
        <f t="shared" si="50"/>
        <v>0</v>
      </c>
      <c r="H116" s="21">
        <f t="shared" si="50"/>
        <v>0</v>
      </c>
      <c r="I116" s="21">
        <f t="shared" si="50"/>
        <v>10407</v>
      </c>
      <c r="J116" s="21">
        <f t="shared" si="50"/>
        <v>0</v>
      </c>
      <c r="K116" s="21">
        <f t="shared" si="50"/>
        <v>0</v>
      </c>
      <c r="L116" s="21">
        <f t="shared" si="50"/>
        <v>0</v>
      </c>
      <c r="M116" s="22">
        <f t="shared" si="50"/>
        <v>10407</v>
      </c>
      <c r="N116" s="5"/>
    </row>
    <row r="117" spans="1:14" s="86" customFormat="1" ht="10.5" customHeight="1" thickBot="1">
      <c r="A117" s="87" t="s">
        <v>95</v>
      </c>
      <c r="B117" s="42" t="s">
        <v>96</v>
      </c>
      <c r="C117" s="42">
        <v>4849</v>
      </c>
      <c r="D117" s="42">
        <v>1545</v>
      </c>
      <c r="E117" s="42">
        <v>325</v>
      </c>
      <c r="F117" s="42"/>
      <c r="G117" s="42"/>
      <c r="H117" s="42"/>
      <c r="I117" s="42">
        <f>SUM(C117:H117)</f>
        <v>6719</v>
      </c>
      <c r="J117" s="42"/>
      <c r="K117" s="42"/>
      <c r="L117" s="42">
        <f t="shared" si="49"/>
        <v>0</v>
      </c>
      <c r="M117" s="43">
        <f t="shared" si="47"/>
        <v>6719</v>
      </c>
      <c r="N117" s="5"/>
    </row>
    <row r="118" spans="1:14" s="86" customFormat="1" ht="10.5" customHeight="1">
      <c r="A118" s="79" t="s">
        <v>97</v>
      </c>
      <c r="B118" s="13" t="s">
        <v>98</v>
      </c>
      <c r="C118" s="13">
        <v>629</v>
      </c>
      <c r="D118" s="13">
        <v>193</v>
      </c>
      <c r="E118" s="13">
        <v>809</v>
      </c>
      <c r="F118" s="13"/>
      <c r="G118" s="13"/>
      <c r="H118" s="13"/>
      <c r="I118" s="13">
        <f>SUM(C118:H118)</f>
        <v>1631</v>
      </c>
      <c r="J118" s="13"/>
      <c r="K118" s="13"/>
      <c r="L118" s="13">
        <f t="shared" si="49"/>
        <v>0</v>
      </c>
      <c r="M118" s="14">
        <f t="shared" si="47"/>
        <v>1631</v>
      </c>
      <c r="N118" s="5"/>
    </row>
    <row r="119" spans="1:14" s="86" customFormat="1" ht="10.5" customHeight="1">
      <c r="A119" s="83"/>
      <c r="B119" s="23" t="s">
        <v>142</v>
      </c>
      <c r="C119" s="23"/>
      <c r="D119" s="23"/>
      <c r="E119" s="23"/>
      <c r="F119" s="23"/>
      <c r="G119" s="23"/>
      <c r="H119" s="23"/>
      <c r="I119" s="23">
        <f>SUM(C119:H119)</f>
        <v>0</v>
      </c>
      <c r="J119" s="23"/>
      <c r="K119" s="23"/>
      <c r="L119" s="23"/>
      <c r="M119" s="24">
        <f t="shared" si="47"/>
        <v>0</v>
      </c>
      <c r="N119" s="5"/>
    </row>
    <row r="120" spans="1:14" s="86" customFormat="1" ht="10.5" customHeight="1" thickBot="1">
      <c r="A120" s="88"/>
      <c r="B120" s="21" t="s">
        <v>141</v>
      </c>
      <c r="C120" s="21">
        <f>SUM(C118:C119)</f>
        <v>629</v>
      </c>
      <c r="D120" s="21">
        <f>SUM(D118:D119)</f>
        <v>193</v>
      </c>
      <c r="E120" s="21">
        <f>SUM(E118:E119)</f>
        <v>809</v>
      </c>
      <c r="F120" s="21">
        <f aca="true" t="shared" si="51" ref="F120:M120">SUM(F118:F119)</f>
        <v>0</v>
      </c>
      <c r="G120" s="21">
        <f t="shared" si="51"/>
        <v>0</v>
      </c>
      <c r="H120" s="21">
        <f t="shared" si="51"/>
        <v>0</v>
      </c>
      <c r="I120" s="21">
        <f t="shared" si="51"/>
        <v>1631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2">
        <f t="shared" si="51"/>
        <v>1631</v>
      </c>
      <c r="N120" s="5"/>
    </row>
    <row r="121" spans="1:14" s="86" customFormat="1" ht="10.5" customHeight="1">
      <c r="A121" s="83" t="s">
        <v>99</v>
      </c>
      <c r="B121" s="23" t="s">
        <v>100</v>
      </c>
      <c r="C121" s="23">
        <v>8892</v>
      </c>
      <c r="D121" s="23">
        <v>2836</v>
      </c>
      <c r="E121" s="23">
        <v>2591</v>
      </c>
      <c r="F121" s="23"/>
      <c r="G121" s="23"/>
      <c r="H121" s="23"/>
      <c r="I121" s="23">
        <f>SUM(C121:H121)</f>
        <v>14319</v>
      </c>
      <c r="J121" s="23"/>
      <c r="K121" s="23"/>
      <c r="L121" s="23">
        <f>J121+K121</f>
        <v>0</v>
      </c>
      <c r="M121" s="24">
        <f>I121+L121</f>
        <v>14319</v>
      </c>
      <c r="N121" s="5"/>
    </row>
    <row r="122" spans="1:14" s="86" customFormat="1" ht="10.5" customHeight="1">
      <c r="A122" s="81"/>
      <c r="B122" s="16" t="s">
        <v>124</v>
      </c>
      <c r="C122" s="16"/>
      <c r="D122" s="16"/>
      <c r="E122" s="16"/>
      <c r="F122" s="16"/>
      <c r="G122" s="16"/>
      <c r="H122" s="16"/>
      <c r="I122" s="16">
        <f>SUM(C122:H122)</f>
        <v>0</v>
      </c>
      <c r="J122" s="16"/>
      <c r="K122" s="16"/>
      <c r="L122" s="16"/>
      <c r="M122" s="18">
        <f>I122+L122</f>
        <v>0</v>
      </c>
      <c r="N122" s="5"/>
    </row>
    <row r="123" spans="1:14" s="86" customFormat="1" ht="10.5" customHeight="1" thickBot="1">
      <c r="A123" s="82"/>
      <c r="B123" s="19" t="s">
        <v>141</v>
      </c>
      <c r="C123" s="19">
        <f aca="true" t="shared" si="52" ref="C123:M123">SUM(C121:C122)</f>
        <v>8892</v>
      </c>
      <c r="D123" s="19">
        <f t="shared" si="52"/>
        <v>2836</v>
      </c>
      <c r="E123" s="19">
        <f t="shared" si="52"/>
        <v>2591</v>
      </c>
      <c r="F123" s="19">
        <f t="shared" si="52"/>
        <v>0</v>
      </c>
      <c r="G123" s="19">
        <f t="shared" si="52"/>
        <v>0</v>
      </c>
      <c r="H123" s="19">
        <f t="shared" si="52"/>
        <v>0</v>
      </c>
      <c r="I123" s="19">
        <f t="shared" si="52"/>
        <v>14319</v>
      </c>
      <c r="J123" s="19">
        <f t="shared" si="52"/>
        <v>0</v>
      </c>
      <c r="K123" s="19">
        <f t="shared" si="52"/>
        <v>0</v>
      </c>
      <c r="L123" s="19">
        <f t="shared" si="52"/>
        <v>0</v>
      </c>
      <c r="M123" s="20">
        <f t="shared" si="52"/>
        <v>14319</v>
      </c>
      <c r="N123" s="5"/>
    </row>
    <row r="124" spans="1:14" s="89" customFormat="1" ht="12.75">
      <c r="A124" s="84">
        <v>4</v>
      </c>
      <c r="B124" s="25" t="s">
        <v>101</v>
      </c>
      <c r="C124" s="25">
        <f>C110+C113+C114+C117+C118+C121</f>
        <v>27851</v>
      </c>
      <c r="D124" s="25">
        <f>D110+D113+D114+D117+D118+D121</f>
        <v>8943</v>
      </c>
      <c r="E124" s="25">
        <f>E110+E113+E114+E117+E118+E121</f>
        <v>15885</v>
      </c>
      <c r="F124" s="25">
        <f>F110+F113+F114+F117+F118+F121</f>
        <v>0</v>
      </c>
      <c r="G124" s="25">
        <f>G110+G113+G114+G117+G118+G121</f>
        <v>0</v>
      </c>
      <c r="H124" s="25">
        <f>H110+H113+H114+H117+H118+H121</f>
        <v>0</v>
      </c>
      <c r="I124" s="25">
        <f>I110+I113+I114+I117+I118+I121</f>
        <v>52679</v>
      </c>
      <c r="J124" s="25">
        <f>J110+J113+J114+J117+J118+J121</f>
        <v>0</v>
      </c>
      <c r="K124" s="25">
        <f>K110+K113+K114+K117+K118+K121</f>
        <v>2799</v>
      </c>
      <c r="L124" s="25">
        <f>L110+L113+L114+L117+L118+L121</f>
        <v>2799</v>
      </c>
      <c r="M124" s="26">
        <f>M110+M113+M114+M117+M118+M121</f>
        <v>55478</v>
      </c>
      <c r="N124" s="7"/>
    </row>
    <row r="125" spans="1:14" s="89" customFormat="1" ht="12.75">
      <c r="A125" s="90"/>
      <c r="B125" s="28" t="s">
        <v>124</v>
      </c>
      <c r="C125" s="28">
        <f>C111+C115+C119+C122</f>
        <v>0</v>
      </c>
      <c r="D125" s="28">
        <f>D111+D115+D119+D122</f>
        <v>0</v>
      </c>
      <c r="E125" s="28">
        <f>E111+E115+E119+E122</f>
        <v>0</v>
      </c>
      <c r="F125" s="28">
        <f>F111+F115+F119+F122</f>
        <v>0</v>
      </c>
      <c r="G125" s="28">
        <f>G111+G115+G119+G122</f>
        <v>0</v>
      </c>
      <c r="H125" s="28">
        <f>H111+H115+H119+H122</f>
        <v>0</v>
      </c>
      <c r="I125" s="28">
        <f>I111+I115+I119+I122</f>
        <v>0</v>
      </c>
      <c r="J125" s="28">
        <f>J111+J115+J119+J122</f>
        <v>0</v>
      </c>
      <c r="K125" s="28">
        <f>K111+K115+K119+K122</f>
        <v>0</v>
      </c>
      <c r="L125" s="28">
        <f>L111+L115+L119+L122</f>
        <v>0</v>
      </c>
      <c r="M125" s="29">
        <f>M111+M115+M119+M122</f>
        <v>0</v>
      </c>
      <c r="N125" s="7"/>
    </row>
    <row r="126" spans="1:14" s="89" customFormat="1" ht="13.5" thickBot="1">
      <c r="A126" s="124"/>
      <c r="B126" s="125" t="s">
        <v>141</v>
      </c>
      <c r="C126" s="125">
        <f>SUM(C124:C125)</f>
        <v>27851</v>
      </c>
      <c r="D126" s="125">
        <f aca="true" t="shared" si="53" ref="D126:M126">SUM(D124:D125)</f>
        <v>8943</v>
      </c>
      <c r="E126" s="125">
        <f t="shared" si="53"/>
        <v>15885</v>
      </c>
      <c r="F126" s="125">
        <f t="shared" si="53"/>
        <v>0</v>
      </c>
      <c r="G126" s="125">
        <f t="shared" si="53"/>
        <v>0</v>
      </c>
      <c r="H126" s="125">
        <f t="shared" si="53"/>
        <v>0</v>
      </c>
      <c r="I126" s="125">
        <f t="shared" si="53"/>
        <v>52679</v>
      </c>
      <c r="J126" s="125">
        <f t="shared" si="53"/>
        <v>0</v>
      </c>
      <c r="K126" s="125">
        <f t="shared" si="53"/>
        <v>2799</v>
      </c>
      <c r="L126" s="125">
        <f t="shared" si="53"/>
        <v>2799</v>
      </c>
      <c r="M126" s="126">
        <f t="shared" si="53"/>
        <v>55478</v>
      </c>
      <c r="N126" s="7"/>
    </row>
    <row r="127" spans="1:14" s="102" customFormat="1" ht="12.75">
      <c r="A127" s="101">
        <v>5</v>
      </c>
      <c r="B127" s="54" t="s">
        <v>109</v>
      </c>
      <c r="C127" s="54">
        <v>10917</v>
      </c>
      <c r="D127" s="54">
        <v>3406</v>
      </c>
      <c r="E127" s="54">
        <v>2664</v>
      </c>
      <c r="F127" s="54"/>
      <c r="G127" s="54"/>
      <c r="H127" s="54"/>
      <c r="I127" s="54">
        <f>SUM(C127:H127)</f>
        <v>16987</v>
      </c>
      <c r="J127" s="54"/>
      <c r="K127" s="54"/>
      <c r="L127" s="54">
        <f>J127+K127</f>
        <v>0</v>
      </c>
      <c r="M127" s="59">
        <f>I127+L127</f>
        <v>16987</v>
      </c>
      <c r="N127" s="108"/>
    </row>
    <row r="128" spans="1:14" s="102" customFormat="1" ht="12.75">
      <c r="A128" s="131"/>
      <c r="B128" s="53" t="s">
        <v>124</v>
      </c>
      <c r="C128" s="53"/>
      <c r="D128" s="53"/>
      <c r="E128" s="53"/>
      <c r="F128" s="53"/>
      <c r="G128" s="53"/>
      <c r="H128" s="53"/>
      <c r="I128" s="53">
        <f>SUM(C128:H128)</f>
        <v>0</v>
      </c>
      <c r="J128" s="53"/>
      <c r="K128" s="53">
        <v>626</v>
      </c>
      <c r="L128" s="53">
        <f>J128+K128</f>
        <v>626</v>
      </c>
      <c r="M128" s="68">
        <f>I128+L128</f>
        <v>626</v>
      </c>
      <c r="N128" s="108"/>
    </row>
    <row r="129" spans="1:14" s="102" customFormat="1" ht="13.5" thickBot="1">
      <c r="A129" s="132"/>
      <c r="B129" s="57" t="s">
        <v>170</v>
      </c>
      <c r="C129" s="57">
        <f>SUM(C127:C128)</f>
        <v>10917</v>
      </c>
      <c r="D129" s="57">
        <f aca="true" t="shared" si="54" ref="D129:M129">SUM(D127:D128)</f>
        <v>3406</v>
      </c>
      <c r="E129" s="57">
        <f t="shared" si="54"/>
        <v>2664</v>
      </c>
      <c r="F129" s="57">
        <f t="shared" si="54"/>
        <v>0</v>
      </c>
      <c r="G129" s="57">
        <f t="shared" si="54"/>
        <v>0</v>
      </c>
      <c r="H129" s="57">
        <f t="shared" si="54"/>
        <v>0</v>
      </c>
      <c r="I129" s="57">
        <f t="shared" si="54"/>
        <v>16987</v>
      </c>
      <c r="J129" s="57">
        <f t="shared" si="54"/>
        <v>0</v>
      </c>
      <c r="K129" s="57">
        <f t="shared" si="54"/>
        <v>626</v>
      </c>
      <c r="L129" s="57">
        <f t="shared" si="54"/>
        <v>626</v>
      </c>
      <c r="M129" s="58">
        <f t="shared" si="54"/>
        <v>17613</v>
      </c>
      <c r="N129" s="108"/>
    </row>
    <row r="130" spans="1:14" s="97" customFormat="1" ht="12.75">
      <c r="A130" s="130"/>
      <c r="B130" s="69" t="s">
        <v>102</v>
      </c>
      <c r="C130" s="69">
        <f>SUM(C94,C107,C124,C127)</f>
        <v>158904</v>
      </c>
      <c r="D130" s="69">
        <f>SUM(D94,D107,D124,D127)</f>
        <v>50550</v>
      </c>
      <c r="E130" s="69">
        <f>SUM(E94,E107,E124,E127)</f>
        <v>57710</v>
      </c>
      <c r="F130" s="69">
        <f>SUM(F94,F107,F124,F127)</f>
        <v>475</v>
      </c>
      <c r="G130" s="69">
        <f>SUM(G94,G107,G124,G127)</f>
        <v>0</v>
      </c>
      <c r="H130" s="69">
        <f>SUM(H94,H107,H124,H127)</f>
        <v>0</v>
      </c>
      <c r="I130" s="69">
        <f>SUM(I94,I107,I124,I127)</f>
        <v>267639</v>
      </c>
      <c r="J130" s="69">
        <f>SUM(J94,J107,J124,J127)</f>
        <v>0</v>
      </c>
      <c r="K130" s="69">
        <f>SUM(K94,K107,K124,K127)</f>
        <v>3218</v>
      </c>
      <c r="L130" s="69">
        <f>SUM(L94,L107,L124,L127)</f>
        <v>3218</v>
      </c>
      <c r="M130" s="70">
        <f>I130+L130</f>
        <v>270857</v>
      </c>
      <c r="N130" s="5"/>
    </row>
    <row r="131" spans="1:14" s="97" customFormat="1" ht="12.75">
      <c r="A131" s="76"/>
      <c r="B131" s="47" t="s">
        <v>151</v>
      </c>
      <c r="C131" s="47">
        <f>C95+C108+C125+C128</f>
        <v>0</v>
      </c>
      <c r="D131" s="47">
        <f>D95+D108+D125+D128</f>
        <v>0</v>
      </c>
      <c r="E131" s="47">
        <f>E95+E108+E125+E128</f>
        <v>475</v>
      </c>
      <c r="F131" s="47">
        <f>F95+F108+F125+F128</f>
        <v>-475</v>
      </c>
      <c r="G131" s="47">
        <f>G95+G108+G125+G128</f>
        <v>0</v>
      </c>
      <c r="H131" s="47">
        <f>H95+H108+H125+H128</f>
        <v>0</v>
      </c>
      <c r="I131" s="47">
        <f>I95+I108+I125+I128</f>
        <v>0</v>
      </c>
      <c r="J131" s="47">
        <f>J95+J108+J125+J128</f>
        <v>0</v>
      </c>
      <c r="K131" s="47">
        <f>K95+K108+K125+K128</f>
        <v>626</v>
      </c>
      <c r="L131" s="47">
        <f>L95+L108+L125+L128</f>
        <v>626</v>
      </c>
      <c r="M131" s="50">
        <f>M95+M108+M125+M128</f>
        <v>626</v>
      </c>
      <c r="N131" s="5"/>
    </row>
    <row r="132" spans="1:14" s="97" customFormat="1" ht="13.5" thickBot="1">
      <c r="A132" s="98"/>
      <c r="B132" s="66" t="s">
        <v>152</v>
      </c>
      <c r="C132" s="66">
        <f>SUM(C130:C131)</f>
        <v>158904</v>
      </c>
      <c r="D132" s="66">
        <f aca="true" t="shared" si="55" ref="D132:M132">SUM(D130:D131)</f>
        <v>50550</v>
      </c>
      <c r="E132" s="66">
        <f t="shared" si="55"/>
        <v>58185</v>
      </c>
      <c r="F132" s="66">
        <f t="shared" si="55"/>
        <v>0</v>
      </c>
      <c r="G132" s="66">
        <f t="shared" si="55"/>
        <v>0</v>
      </c>
      <c r="H132" s="66">
        <f t="shared" si="55"/>
        <v>0</v>
      </c>
      <c r="I132" s="66">
        <f t="shared" si="55"/>
        <v>267639</v>
      </c>
      <c r="J132" s="66">
        <f t="shared" si="55"/>
        <v>0</v>
      </c>
      <c r="K132" s="66">
        <f t="shared" si="55"/>
        <v>3844</v>
      </c>
      <c r="L132" s="66">
        <f t="shared" si="55"/>
        <v>3844</v>
      </c>
      <c r="M132" s="67">
        <f t="shared" si="55"/>
        <v>271483</v>
      </c>
      <c r="N132" s="5"/>
    </row>
    <row r="133" spans="1:14" s="89" customFormat="1" ht="12.75">
      <c r="A133" s="109"/>
      <c r="B133" s="25" t="s">
        <v>110</v>
      </c>
      <c r="C133" s="25">
        <f>SUM(C85,C130)</f>
        <v>250479</v>
      </c>
      <c r="D133" s="25">
        <f>SUM(D85,D130)</f>
        <v>79152</v>
      </c>
      <c r="E133" s="25">
        <f>SUM(E85,E130)</f>
        <v>134965</v>
      </c>
      <c r="F133" s="25">
        <f>SUM(F85,F130)</f>
        <v>11042</v>
      </c>
      <c r="G133" s="25">
        <f>SUM(G85,G130)</f>
        <v>4760</v>
      </c>
      <c r="H133" s="25">
        <f>SUM(H85,H130)</f>
        <v>2705</v>
      </c>
      <c r="I133" s="25">
        <f>SUM(I85,I130)</f>
        <v>483103</v>
      </c>
      <c r="J133" s="25">
        <f>SUM(J85,J130)</f>
        <v>25333</v>
      </c>
      <c r="K133" s="25">
        <f>SUM(K85,K130)</f>
        <v>26017</v>
      </c>
      <c r="L133" s="25">
        <f>SUM(L85,L130)</f>
        <v>51350</v>
      </c>
      <c r="M133" s="26">
        <f>SUM(M85,M130)</f>
        <v>534453</v>
      </c>
      <c r="N133" s="7"/>
    </row>
    <row r="134" spans="1:14" s="89" customFormat="1" ht="12.75">
      <c r="A134" s="90"/>
      <c r="B134" s="28" t="s">
        <v>153</v>
      </c>
      <c r="C134" s="28">
        <f>C86+C131</f>
        <v>381</v>
      </c>
      <c r="D134" s="28">
        <f>D86+D131</f>
        <v>71</v>
      </c>
      <c r="E134" s="28">
        <f>E86+E131</f>
        <v>-2909</v>
      </c>
      <c r="F134" s="28">
        <f>F86+F131</f>
        <v>5464</v>
      </c>
      <c r="G134" s="28">
        <f>G86+G131</f>
        <v>250</v>
      </c>
      <c r="H134" s="28">
        <f>H86+H131</f>
        <v>0</v>
      </c>
      <c r="I134" s="28">
        <f>I86+I131</f>
        <v>3257</v>
      </c>
      <c r="J134" s="28">
        <f>J86+J131</f>
        <v>0</v>
      </c>
      <c r="K134" s="28">
        <f>K86+K131</f>
        <v>1425</v>
      </c>
      <c r="L134" s="28">
        <f>L86+L131</f>
        <v>1425</v>
      </c>
      <c r="M134" s="29">
        <f>M86+M131</f>
        <v>4682</v>
      </c>
      <c r="N134" s="7"/>
    </row>
    <row r="135" spans="1:14" s="89" customFormat="1" ht="13.5" thickBot="1">
      <c r="A135" s="91"/>
      <c r="B135" s="30" t="s">
        <v>154</v>
      </c>
      <c r="C135" s="30">
        <f>SUM(C133:C134)</f>
        <v>250860</v>
      </c>
      <c r="D135" s="30">
        <f aca="true" t="shared" si="56" ref="D135:M135">SUM(D133:D134)</f>
        <v>79223</v>
      </c>
      <c r="E135" s="30">
        <f t="shared" si="56"/>
        <v>132056</v>
      </c>
      <c r="F135" s="30">
        <f t="shared" si="56"/>
        <v>16506</v>
      </c>
      <c r="G135" s="30">
        <f t="shared" si="56"/>
        <v>5010</v>
      </c>
      <c r="H135" s="30">
        <f t="shared" si="56"/>
        <v>2705</v>
      </c>
      <c r="I135" s="30">
        <f t="shared" si="56"/>
        <v>486360</v>
      </c>
      <c r="J135" s="30">
        <f t="shared" si="56"/>
        <v>25333</v>
      </c>
      <c r="K135" s="30">
        <f t="shared" si="56"/>
        <v>27442</v>
      </c>
      <c r="L135" s="30">
        <f t="shared" si="56"/>
        <v>52775</v>
      </c>
      <c r="M135" s="31">
        <f t="shared" si="56"/>
        <v>539135</v>
      </c>
      <c r="N135" s="7"/>
    </row>
    <row r="136" spans="1:14" s="6" customFormat="1" ht="10.5" customHeight="1" thickBot="1">
      <c r="A136" s="87" t="s">
        <v>103</v>
      </c>
      <c r="B136" s="42" t="s">
        <v>104</v>
      </c>
      <c r="C136" s="42">
        <v>14961</v>
      </c>
      <c r="D136" s="42">
        <v>4783</v>
      </c>
      <c r="E136" s="42">
        <v>18404</v>
      </c>
      <c r="F136" s="42"/>
      <c r="G136" s="42"/>
      <c r="H136" s="42"/>
      <c r="I136" s="42">
        <f>SUM(C136:H136)</f>
        <v>38148</v>
      </c>
      <c r="J136" s="42"/>
      <c r="K136" s="42">
        <v>276</v>
      </c>
      <c r="L136" s="42">
        <f>J136+K136</f>
        <v>276</v>
      </c>
      <c r="M136" s="43">
        <f>I136+L136</f>
        <v>38424</v>
      </c>
      <c r="N136" s="5"/>
    </row>
    <row r="137" spans="1:14" s="86" customFormat="1" ht="10.5" customHeight="1">
      <c r="A137" s="79" t="s">
        <v>105</v>
      </c>
      <c r="B137" s="13" t="s">
        <v>106</v>
      </c>
      <c r="C137" s="13">
        <v>7073</v>
      </c>
      <c r="D137" s="13">
        <v>2316</v>
      </c>
      <c r="E137" s="13">
        <v>3686</v>
      </c>
      <c r="F137" s="13"/>
      <c r="G137" s="13"/>
      <c r="H137" s="13"/>
      <c r="I137" s="13">
        <f>SUM(C137:H137)</f>
        <v>13075</v>
      </c>
      <c r="J137" s="13"/>
      <c r="K137" s="13"/>
      <c r="L137" s="13">
        <f>J137+K137</f>
        <v>0</v>
      </c>
      <c r="M137" s="14">
        <f>I137+L137</f>
        <v>13075</v>
      </c>
      <c r="N137" s="5"/>
    </row>
    <row r="138" spans="1:14" s="86" customFormat="1" ht="10.5" customHeight="1">
      <c r="A138" s="81"/>
      <c r="B138" s="16" t="s">
        <v>124</v>
      </c>
      <c r="C138" s="16"/>
      <c r="D138" s="16"/>
      <c r="E138" s="16">
        <v>181</v>
      </c>
      <c r="F138" s="16"/>
      <c r="G138" s="16"/>
      <c r="H138" s="16"/>
      <c r="I138" s="16">
        <f>SUM(C138:H138)</f>
        <v>181</v>
      </c>
      <c r="J138" s="16"/>
      <c r="K138" s="16"/>
      <c r="L138" s="16">
        <f>J138+K138</f>
        <v>0</v>
      </c>
      <c r="M138" s="18">
        <f>I138+L138</f>
        <v>181</v>
      </c>
      <c r="N138" s="5"/>
    </row>
    <row r="139" spans="1:14" s="86" customFormat="1" ht="10.5" customHeight="1" thickBot="1">
      <c r="A139" s="88"/>
      <c r="B139" s="21" t="s">
        <v>171</v>
      </c>
      <c r="C139" s="21">
        <f>SUM(C137:C138)</f>
        <v>7073</v>
      </c>
      <c r="D139" s="21">
        <f aca="true" t="shared" si="57" ref="D139:M139">SUM(D137:D138)</f>
        <v>2316</v>
      </c>
      <c r="E139" s="21">
        <f t="shared" si="57"/>
        <v>3867</v>
      </c>
      <c r="F139" s="21">
        <f t="shared" si="57"/>
        <v>0</v>
      </c>
      <c r="G139" s="21">
        <f t="shared" si="57"/>
        <v>0</v>
      </c>
      <c r="H139" s="21">
        <f t="shared" si="57"/>
        <v>0</v>
      </c>
      <c r="I139" s="21">
        <f t="shared" si="57"/>
        <v>13256</v>
      </c>
      <c r="J139" s="21">
        <f t="shared" si="57"/>
        <v>0</v>
      </c>
      <c r="K139" s="21">
        <f t="shared" si="57"/>
        <v>0</v>
      </c>
      <c r="L139" s="21">
        <f t="shared" si="57"/>
        <v>0</v>
      </c>
      <c r="M139" s="22">
        <f t="shared" si="57"/>
        <v>13256</v>
      </c>
      <c r="N139" s="5"/>
    </row>
    <row r="140" spans="1:14" s="89" customFormat="1" ht="12.75">
      <c r="A140" s="136">
        <v>6</v>
      </c>
      <c r="B140" s="137" t="s">
        <v>150</v>
      </c>
      <c r="C140" s="137">
        <f aca="true" t="shared" si="58" ref="C140:M140">SUM(C136:C137)</f>
        <v>22034</v>
      </c>
      <c r="D140" s="137">
        <f t="shared" si="58"/>
        <v>7099</v>
      </c>
      <c r="E140" s="137">
        <f t="shared" si="58"/>
        <v>22090</v>
      </c>
      <c r="F140" s="137">
        <f t="shared" si="58"/>
        <v>0</v>
      </c>
      <c r="G140" s="137">
        <f t="shared" si="58"/>
        <v>0</v>
      </c>
      <c r="H140" s="137">
        <f t="shared" si="58"/>
        <v>0</v>
      </c>
      <c r="I140" s="137">
        <f t="shared" si="58"/>
        <v>51223</v>
      </c>
      <c r="J140" s="137">
        <f t="shared" si="58"/>
        <v>0</v>
      </c>
      <c r="K140" s="137">
        <f t="shared" si="58"/>
        <v>276</v>
      </c>
      <c r="L140" s="137">
        <f t="shared" si="58"/>
        <v>276</v>
      </c>
      <c r="M140" s="138">
        <f t="shared" si="58"/>
        <v>51499</v>
      </c>
      <c r="N140" s="7"/>
    </row>
    <row r="141" spans="1:14" s="89" customFormat="1" ht="12.75">
      <c r="A141" s="127"/>
      <c r="B141" s="28" t="s">
        <v>124</v>
      </c>
      <c r="C141" s="28">
        <f>C138</f>
        <v>0</v>
      </c>
      <c r="D141" s="28">
        <f aca="true" t="shared" si="59" ref="D141:M141">D138</f>
        <v>0</v>
      </c>
      <c r="E141" s="28">
        <f t="shared" si="59"/>
        <v>181</v>
      </c>
      <c r="F141" s="28">
        <f t="shared" si="59"/>
        <v>0</v>
      </c>
      <c r="G141" s="28">
        <f t="shared" si="59"/>
        <v>0</v>
      </c>
      <c r="H141" s="28">
        <f t="shared" si="59"/>
        <v>0</v>
      </c>
      <c r="I141" s="28">
        <f t="shared" si="59"/>
        <v>181</v>
      </c>
      <c r="J141" s="28">
        <f t="shared" si="59"/>
        <v>0</v>
      </c>
      <c r="K141" s="28">
        <f t="shared" si="59"/>
        <v>0</v>
      </c>
      <c r="L141" s="28">
        <f t="shared" si="59"/>
        <v>0</v>
      </c>
      <c r="M141" s="29">
        <f t="shared" si="59"/>
        <v>181</v>
      </c>
      <c r="N141" s="7"/>
    </row>
    <row r="142" spans="1:14" s="89" customFormat="1" ht="13.5" thickBot="1">
      <c r="A142" s="128"/>
      <c r="B142" s="30" t="s">
        <v>172</v>
      </c>
      <c r="C142" s="30">
        <f>SUM(C140:C141)</f>
        <v>22034</v>
      </c>
      <c r="D142" s="30">
        <f aca="true" t="shared" si="60" ref="D142:M142">SUM(D140:D141)</f>
        <v>7099</v>
      </c>
      <c r="E142" s="30">
        <f t="shared" si="60"/>
        <v>22271</v>
      </c>
      <c r="F142" s="30">
        <f t="shared" si="60"/>
        <v>0</v>
      </c>
      <c r="G142" s="30">
        <f t="shared" si="60"/>
        <v>0</v>
      </c>
      <c r="H142" s="30">
        <f t="shared" si="60"/>
        <v>0</v>
      </c>
      <c r="I142" s="30">
        <f t="shared" si="60"/>
        <v>51404</v>
      </c>
      <c r="J142" s="30">
        <f t="shared" si="60"/>
        <v>0</v>
      </c>
      <c r="K142" s="30">
        <f t="shared" si="60"/>
        <v>276</v>
      </c>
      <c r="L142" s="30">
        <f t="shared" si="60"/>
        <v>276</v>
      </c>
      <c r="M142" s="31">
        <f t="shared" si="60"/>
        <v>51680</v>
      </c>
      <c r="N142" s="7"/>
    </row>
    <row r="143" spans="1:14" s="102" customFormat="1" ht="12.75">
      <c r="A143" s="133"/>
      <c r="B143" s="134" t="s">
        <v>107</v>
      </c>
      <c r="C143" s="134">
        <f aca="true" t="shared" si="61" ref="C143:K143">C133+C140</f>
        <v>272513</v>
      </c>
      <c r="D143" s="134">
        <f t="shared" si="61"/>
        <v>86251</v>
      </c>
      <c r="E143" s="134">
        <f t="shared" si="61"/>
        <v>157055</v>
      </c>
      <c r="F143" s="134">
        <f t="shared" si="61"/>
        <v>11042</v>
      </c>
      <c r="G143" s="134">
        <f t="shared" si="61"/>
        <v>4760</v>
      </c>
      <c r="H143" s="134">
        <f t="shared" si="61"/>
        <v>2705</v>
      </c>
      <c r="I143" s="134">
        <f t="shared" si="61"/>
        <v>534326</v>
      </c>
      <c r="J143" s="134">
        <f t="shared" si="61"/>
        <v>25333</v>
      </c>
      <c r="K143" s="134">
        <f t="shared" si="61"/>
        <v>26293</v>
      </c>
      <c r="L143" s="134">
        <f>J143+K143</f>
        <v>51626</v>
      </c>
      <c r="M143" s="135">
        <f>I143+L143</f>
        <v>585952</v>
      </c>
      <c r="N143" s="9"/>
    </row>
    <row r="144" spans="1:14" s="86" customFormat="1" ht="12.75">
      <c r="A144" s="110"/>
      <c r="B144" s="60" t="s">
        <v>124</v>
      </c>
      <c r="C144" s="60">
        <f>C134+C141</f>
        <v>381</v>
      </c>
      <c r="D144" s="60">
        <f aca="true" t="shared" si="62" ref="D144:M144">D134+D141</f>
        <v>71</v>
      </c>
      <c r="E144" s="60">
        <f t="shared" si="62"/>
        <v>-2728</v>
      </c>
      <c r="F144" s="60">
        <f t="shared" si="62"/>
        <v>5464</v>
      </c>
      <c r="G144" s="60">
        <f t="shared" si="62"/>
        <v>250</v>
      </c>
      <c r="H144" s="60">
        <f t="shared" si="62"/>
        <v>0</v>
      </c>
      <c r="I144" s="60">
        <f t="shared" si="62"/>
        <v>3438</v>
      </c>
      <c r="J144" s="60">
        <f t="shared" si="62"/>
        <v>0</v>
      </c>
      <c r="K144" s="60">
        <f t="shared" si="62"/>
        <v>1425</v>
      </c>
      <c r="L144" s="60">
        <f t="shared" si="62"/>
        <v>1425</v>
      </c>
      <c r="M144" s="68">
        <f t="shared" si="62"/>
        <v>4863</v>
      </c>
      <c r="N144" s="6"/>
    </row>
    <row r="145" spans="1:13" s="86" customFormat="1" ht="13.5" thickBot="1">
      <c r="A145" s="111"/>
      <c r="B145" s="61" t="s">
        <v>157</v>
      </c>
      <c r="C145" s="61">
        <f>SUM(C143:C144)</f>
        <v>272894</v>
      </c>
      <c r="D145" s="61">
        <f aca="true" t="shared" si="63" ref="D145:M145">SUM(D143:D144)</f>
        <v>86322</v>
      </c>
      <c r="E145" s="61">
        <f t="shared" si="63"/>
        <v>154327</v>
      </c>
      <c r="F145" s="61">
        <f t="shared" si="63"/>
        <v>16506</v>
      </c>
      <c r="G145" s="61">
        <f t="shared" si="63"/>
        <v>5010</v>
      </c>
      <c r="H145" s="61">
        <f t="shared" si="63"/>
        <v>2705</v>
      </c>
      <c r="I145" s="61">
        <f t="shared" si="63"/>
        <v>537764</v>
      </c>
      <c r="J145" s="61">
        <f t="shared" si="63"/>
        <v>25333</v>
      </c>
      <c r="K145" s="61">
        <f t="shared" si="63"/>
        <v>27718</v>
      </c>
      <c r="L145" s="61">
        <f t="shared" si="63"/>
        <v>53051</v>
      </c>
      <c r="M145" s="62">
        <f t="shared" si="63"/>
        <v>590815</v>
      </c>
    </row>
    <row r="146" spans="1:13" s="86" customFormat="1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s="86" customFormat="1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s="86" customFormat="1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s="86" customFormat="1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s="86" customFormat="1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s="86" customFormat="1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s="86" customFormat="1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s="86" customFormat="1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s="86" customFormat="1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s="86" customFormat="1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s="86" customFormat="1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s="86" customFormat="1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s="86" customFormat="1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s="86" customFormat="1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s="86" customFormat="1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s="86" customFormat="1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s="86" customFormat="1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s="86" customFormat="1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s="86" customFormat="1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s="86" customFormat="1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s="86" customFormat="1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s="86" customFormat="1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s="86" customFormat="1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</row>
    <row r="169" spans="1:13" s="86" customFormat="1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s="86" customFormat="1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</row>
    <row r="171" spans="1:13" s="86" customFormat="1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s="86" customFormat="1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s="86" customFormat="1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4" spans="1:13" s="86" customFormat="1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</row>
    <row r="175" spans="1:13" s="86" customFormat="1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</row>
    <row r="176" spans="1:13" s="86" customFormat="1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</row>
    <row r="177" spans="1:13" s="86" customFormat="1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</row>
    <row r="178" spans="1:13" s="86" customFormat="1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s="86" customFormat="1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</row>
    <row r="180" spans="1:13" s="86" customFormat="1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</row>
    <row r="181" spans="1:13" s="86" customFormat="1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</row>
    <row r="182" spans="1:13" s="86" customFormat="1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</row>
    <row r="183" spans="1:13" s="86" customFormat="1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s="86" customFormat="1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</row>
    <row r="185" spans="1:13" s="86" customFormat="1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s="86" customFormat="1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</row>
    <row r="187" spans="1:13" s="86" customFormat="1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s="86" customFormat="1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s="86" customFormat="1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1:13" s="86" customFormat="1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s="86" customFormat="1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</row>
    <row r="192" spans="1:13" s="86" customFormat="1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s="86" customFormat="1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s="86" customFormat="1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</row>
    <row r="195" spans="1:13" s="86" customFormat="1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s="86" customFormat="1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s="86" customFormat="1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</row>
    <row r="198" spans="1:13" s="86" customFormat="1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</row>
    <row r="199" spans="1:13" s="86" customFormat="1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</row>
    <row r="200" spans="1:13" s="86" customFormat="1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</row>
    <row r="201" spans="1:13" s="86" customFormat="1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s="86" customFormat="1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s="86" customFormat="1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s="86" customFormat="1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s="86" customFormat="1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</row>
    <row r="206" spans="1:13" s="86" customFormat="1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s="86" customFormat="1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s="86" customFormat="1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s="86" customFormat="1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s="86" customFormat="1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</row>
    <row r="211" spans="1:13" s="86" customFormat="1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</row>
    <row r="212" spans="1:13" s="86" customFormat="1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</row>
    <row r="213" spans="1:13" s="86" customFormat="1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</row>
    <row r="214" spans="1:13" s="86" customFormat="1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s="86" customFormat="1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s="86" customFormat="1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s="86" customFormat="1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  <row r="218" spans="1:13" s="86" customFormat="1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</row>
    <row r="219" spans="1:13" s="86" customFormat="1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s="86" customFormat="1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</row>
    <row r="221" spans="1:13" s="86" customFormat="1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</row>
    <row r="222" spans="1:13" s="86" customFormat="1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</row>
    <row r="223" spans="1:13" s="86" customFormat="1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</row>
    <row r="224" spans="1:13" s="86" customFormat="1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</row>
    <row r="225" spans="1:13" s="86" customFormat="1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</row>
    <row r="226" spans="1:13" s="86" customFormat="1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s="86" customFormat="1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s="86" customFormat="1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s="86" customFormat="1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s="86" customFormat="1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s="86" customFormat="1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s="86" customFormat="1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s="86" customFormat="1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</row>
    <row r="234" spans="1:13" s="86" customFormat="1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</row>
    <row r="235" spans="1:13" s="86" customFormat="1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s="86" customFormat="1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s="86" customFormat="1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s="86" customFormat="1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3" s="86" customFormat="1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</row>
    <row r="240" spans="1:13" s="86" customFormat="1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</row>
    <row r="241" spans="1:13" s="86" customFormat="1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s="86" customFormat="1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</row>
    <row r="243" spans="1:13" s="86" customFormat="1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s="86" customFormat="1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s="86" customFormat="1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s="86" customFormat="1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</row>
    <row r="247" spans="1:13" s="86" customFormat="1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s="86" customFormat="1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s="86" customFormat="1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s="86" customFormat="1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s="86" customFormat="1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s="86" customFormat="1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s="86" customFormat="1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s="86" customFormat="1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s="86" customFormat="1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s="86" customFormat="1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s="86" customFormat="1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</row>
    <row r="258" spans="1:13" s="86" customFormat="1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s="86" customFormat="1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s="86" customFormat="1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s="86" customFormat="1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s="86" customFormat="1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s="86" customFormat="1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s="86" customFormat="1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s="86" customFormat="1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s="86" customFormat="1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s="86" customFormat="1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s="86" customFormat="1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s="86" customFormat="1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s="86" customFormat="1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s="86" customFormat="1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s="86" customFormat="1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s="86" customFormat="1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s="86" customFormat="1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s="86" customFormat="1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s="86" customFormat="1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s="86" customFormat="1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</row>
    <row r="278" spans="1:13" s="86" customFormat="1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s="86" customFormat="1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</row>
    <row r="280" spans="1:13" s="86" customFormat="1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s="86" customFormat="1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s="86" customFormat="1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s="86" customFormat="1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s="86" customFormat="1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</row>
    <row r="285" spans="1:13" s="86" customFormat="1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s="86" customFormat="1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s="86" customFormat="1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</row>
    <row r="288" spans="1:13" s="86" customFormat="1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</row>
    <row r="289" spans="1:13" s="86" customFormat="1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s="86" customFormat="1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</row>
    <row r="291" spans="1:13" s="86" customFormat="1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s="86" customFormat="1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</row>
    <row r="293" spans="1:13" s="86" customFormat="1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</row>
    <row r="294" spans="1:13" s="86" customFormat="1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s="86" customFormat="1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s="86" customFormat="1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s="86" customFormat="1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s="86" customFormat="1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</row>
    <row r="299" spans="1:13" s="86" customFormat="1" ht="12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</row>
    <row r="300" spans="1:13" s="86" customFormat="1" ht="12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</row>
    <row r="301" spans="1:13" s="86" customFormat="1" ht="12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s="86" customFormat="1" ht="12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</row>
    <row r="303" spans="1:13" s="86" customFormat="1" ht="12.7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s="86" customFormat="1" ht="12.7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s="86" customFormat="1" ht="12.7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s="86" customFormat="1" ht="12.7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s="86" customFormat="1" ht="12.7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</row>
    <row r="308" spans="1:13" s="86" customFormat="1" ht="12.7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</row>
    <row r="309" spans="1:13" s="86" customFormat="1" ht="12.7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s="86" customFormat="1" ht="12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</row>
    <row r="311" spans="1:13" s="86" customFormat="1" ht="12.7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</row>
    <row r="312" spans="1:13" s="86" customFormat="1" ht="12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</row>
    <row r="313" spans="1:13" s="86" customFormat="1" ht="12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s="86" customFormat="1" ht="12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s="86" customFormat="1" ht="12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s="86" customFormat="1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</row>
    <row r="317" spans="1:13" s="86" customFormat="1" ht="12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s="86" customFormat="1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s="86" customFormat="1" ht="12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s="86" customFormat="1" ht="12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s="86" customFormat="1" ht="12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</row>
    <row r="322" spans="1:13" s="86" customFormat="1" ht="12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</row>
    <row r="323" spans="1:13" s="86" customFormat="1" ht="12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</row>
    <row r="324" spans="1:13" s="86" customFormat="1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</row>
    <row r="325" spans="1:13" s="86" customFormat="1" ht="12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</row>
    <row r="326" spans="1:13" s="86" customFormat="1" ht="12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s="86" customFormat="1" ht="12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s="86" customFormat="1" ht="12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s="86" customFormat="1" ht="12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</row>
    <row r="330" spans="1:13" s="86" customFormat="1" ht="12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s="86" customFormat="1" ht="12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s="86" customFormat="1" ht="12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</row>
    <row r="333" spans="1:13" s="86" customFormat="1" ht="12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</row>
    <row r="334" spans="1:13" s="86" customFormat="1" ht="12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s="86" customFormat="1" ht="12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s="86" customFormat="1" ht="12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s="86" customFormat="1" ht="12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</row>
    <row r="338" spans="1:13" s="86" customFormat="1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</row>
    <row r="339" spans="1:13" s="86" customFormat="1" ht="12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s="86" customFormat="1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s="86" customFormat="1" ht="12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</row>
    <row r="342" spans="1:13" s="86" customFormat="1" ht="12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</row>
    <row r="343" spans="1:13" s="86" customFormat="1" ht="12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s="86" customFormat="1" ht="12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</row>
    <row r="345" spans="1:13" s="86" customFormat="1" ht="12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s="86" customFormat="1" ht="12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s="86" customFormat="1" ht="12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s="86" customFormat="1" ht="12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</row>
    <row r="349" spans="1:13" s="86" customFormat="1" ht="12.7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</row>
    <row r="350" spans="1:13" s="86" customFormat="1" ht="12.7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</row>
    <row r="351" spans="1:13" s="86" customFormat="1" ht="12.7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</row>
    <row r="352" spans="1:13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</row>
    <row r="353" spans="1:13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</row>
    <row r="354" spans="1:13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</row>
    <row r="355" spans="1:13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 spans="1:13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</row>
    <row r="357" spans="1:13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</row>
    <row r="358" spans="1:13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</row>
    <row r="359" spans="1:13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</row>
    <row r="360" spans="1:13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 spans="1:13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 spans="1:13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3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</row>
    <row r="364" spans="1:13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</row>
    <row r="365" spans="1:13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</row>
    <row r="366" spans="1:13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</row>
    <row r="367" spans="1:13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</row>
    <row r="368" spans="1:13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</row>
    <row r="369" spans="1:13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</row>
    <row r="370" spans="1:13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</row>
    <row r="371" spans="1:13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</row>
    <row r="372" spans="1:13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 spans="1:13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 spans="1:13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</row>
    <row r="377" spans="1:13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3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</row>
    <row r="379" spans="1:13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</row>
    <row r="380" spans="1:13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</row>
    <row r="381" spans="1:13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</row>
    <row r="382" spans="1:13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 spans="1:13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 spans="1:13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</row>
    <row r="385" spans="1:13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</row>
    <row r="387" spans="1:13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</row>
    <row r="388" spans="1:13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</row>
    <row r="389" spans="1:13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</row>
    <row r="390" spans="1:13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</row>
    <row r="391" spans="1:13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</row>
    <row r="392" spans="1:13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3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</row>
    <row r="395" spans="1:13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</row>
    <row r="396" spans="1:13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</row>
    <row r="397" spans="1:13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</row>
    <row r="398" spans="1:13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3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</row>
    <row r="400" spans="1:13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</row>
    <row r="401" spans="1:13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 spans="1:13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 spans="1:13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 spans="1:13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</row>
    <row r="405" spans="1:13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</row>
    <row r="406" spans="1:13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</row>
    <row r="407" spans="1:13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3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</row>
    <row r="409" spans="1:13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</row>
    <row r="410" spans="1:13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 spans="1:13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</row>
    <row r="412" spans="1:13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</row>
    <row r="413" spans="1:13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</row>
    <row r="414" spans="1:13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</row>
    <row r="415" spans="1:13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</row>
    <row r="416" spans="1:13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</row>
    <row r="417" spans="1:13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</row>
    <row r="418" spans="1:13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</row>
    <row r="419" spans="1:13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</row>
    <row r="420" spans="1:13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</row>
    <row r="421" spans="1:13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</row>
    <row r="422" spans="1:13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 spans="1:13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</row>
    <row r="424" spans="1:13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</row>
    <row r="425" spans="1:13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</row>
    <row r="426" spans="1:13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</row>
    <row r="427" spans="1:13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</row>
    <row r="428" spans="1:13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</row>
    <row r="429" spans="1:13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</row>
    <row r="430" spans="1:13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</row>
    <row r="431" spans="1:13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</row>
    <row r="432" spans="1:13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</row>
    <row r="433" spans="1:13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</row>
    <row r="434" spans="1:13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</row>
    <row r="435" spans="1:13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</row>
    <row r="436" spans="1:13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</row>
    <row r="437" spans="1:13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3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</row>
    <row r="439" spans="1:13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</row>
    <row r="440" spans="1:13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</row>
    <row r="441" spans="1:13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</row>
    <row r="442" spans="1:13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</row>
    <row r="443" spans="1:13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</row>
    <row r="444" spans="1:13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</row>
    <row r="445" spans="1:13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</row>
    <row r="446" spans="1:13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</row>
    <row r="447" spans="1:13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</row>
    <row r="448" spans="1:13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</row>
    <row r="449" spans="1:13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</row>
    <row r="450" spans="1:13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</row>
    <row r="452" spans="1:13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</row>
    <row r="454" spans="1:13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</row>
    <row r="455" spans="1:13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</row>
    <row r="456" spans="1:13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</row>
    <row r="457" spans="1:13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</row>
    <row r="458" spans="1:13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</row>
    <row r="459" spans="1:13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</row>
    <row r="460" spans="1:13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</row>
    <row r="461" spans="1:13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</row>
    <row r="462" spans="1:13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</row>
    <row r="463" spans="1:13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</row>
    <row r="464" spans="1:13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</row>
    <row r="465" spans="1:13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</row>
    <row r="466" spans="1:13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</row>
    <row r="467" spans="1:13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 spans="1:13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</row>
    <row r="469" spans="1:13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</row>
    <row r="470" spans="1:13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</row>
    <row r="471" spans="1:13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</row>
    <row r="472" spans="1:13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</row>
    <row r="473" spans="1:13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</row>
    <row r="474" spans="1:13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</row>
    <row r="475" spans="1:13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</row>
    <row r="476" spans="1:13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</row>
    <row r="477" spans="1:13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</row>
    <row r="478" spans="1:13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</row>
    <row r="479" spans="1:13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</row>
    <row r="480" spans="1:13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</row>
    <row r="481" spans="1:13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</row>
    <row r="482" spans="1:13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 spans="1:13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</row>
    <row r="484" spans="1:13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</row>
    <row r="485" spans="1:13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</row>
    <row r="486" spans="1:13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</row>
    <row r="487" spans="1:13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</row>
    <row r="488" spans="1:13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</row>
    <row r="489" spans="1:13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</row>
    <row r="490" spans="1:13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</row>
    <row r="491" spans="1:13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</row>
    <row r="492" spans="1:13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</row>
    <row r="493" spans="1:13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</row>
    <row r="494" spans="1:13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</row>
    <row r="495" spans="1:13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</row>
    <row r="496" spans="1:13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</row>
    <row r="497" spans="1:13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</row>
    <row r="498" spans="1:13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</row>
    <row r="499" spans="1:13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</row>
    <row r="500" spans="1:13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</row>
    <row r="501" spans="1:13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</row>
    <row r="502" spans="1:13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</row>
    <row r="503" spans="1:13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</row>
    <row r="504" spans="1:13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</row>
    <row r="505" spans="1:13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</row>
    <row r="506" spans="1:13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</row>
    <row r="507" spans="1:13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</row>
    <row r="508" spans="1:13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</row>
    <row r="509" spans="1:13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</row>
    <row r="510" spans="1:13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</row>
    <row r="511" spans="1:13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</row>
    <row r="512" spans="1:13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1:13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</row>
    <row r="514" spans="1:13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</row>
    <row r="515" spans="1:13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</row>
    <row r="516" spans="1:13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</row>
    <row r="517" spans="1:13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</row>
    <row r="518" spans="1:13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</row>
    <row r="519" spans="1:13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</row>
    <row r="520" spans="1:13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</row>
    <row r="521" spans="1:13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</row>
    <row r="522" spans="1:13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</row>
    <row r="523" spans="1:13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</row>
    <row r="524" spans="1:13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</row>
    <row r="525" spans="1:13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</row>
    <row r="526" spans="1:13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</row>
    <row r="527" spans="1:13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 spans="1:13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</row>
    <row r="529" spans="1:13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</row>
    <row r="530" spans="1:13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</row>
    <row r="531" spans="1:13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</row>
    <row r="532" spans="1:13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</row>
    <row r="533" spans="1:13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</row>
    <row r="534" spans="1:13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</row>
    <row r="535" spans="1:13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</row>
    <row r="536" spans="1:13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</row>
    <row r="537" spans="1:13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</row>
    <row r="538" spans="1:13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</row>
    <row r="539" spans="1:13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</row>
    <row r="540" spans="1:13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</row>
    <row r="541" spans="1:13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</row>
    <row r="542" spans="1:13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 spans="1:13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</row>
    <row r="544" spans="1:13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</row>
    <row r="545" spans="1:13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</row>
    <row r="546" spans="1:13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</row>
    <row r="547" spans="1:13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</row>
    <row r="548" spans="1:13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</row>
    <row r="549" spans="1:13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</row>
    <row r="550" spans="1:13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</row>
    <row r="551" spans="1:13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</row>
    <row r="552" spans="1:13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</row>
    <row r="553" spans="1:13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</row>
    <row r="554" spans="1:13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</row>
    <row r="555" spans="1:13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</row>
    <row r="556" spans="1:13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</row>
    <row r="557" spans="1:13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1:13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</row>
    <row r="559" spans="1:13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</row>
    <row r="560" spans="1:13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</row>
    <row r="561" spans="1:13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</row>
    <row r="562" spans="1:13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</row>
    <row r="563" spans="1:13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</row>
    <row r="564" spans="1:13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</row>
    <row r="565" spans="1:13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</row>
    <row r="566" spans="1:13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</row>
    <row r="567" spans="1:13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</row>
    <row r="568" spans="1:13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</row>
    <row r="569" spans="1:13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</row>
    <row r="570" spans="1:13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</row>
    <row r="571" spans="1:13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</row>
    <row r="572" spans="1:13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</row>
    <row r="573" spans="1:13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</row>
    <row r="574" spans="1:13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</row>
    <row r="575" spans="1:13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</row>
    <row r="576" spans="1:13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</row>
    <row r="577" spans="1:13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</row>
    <row r="578" spans="1:13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</row>
    <row r="579" spans="1:13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</row>
    <row r="580" spans="1:13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</row>
    <row r="581" spans="1:13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</row>
    <row r="582" spans="1:13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</row>
    <row r="583" spans="1:13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</row>
    <row r="584" spans="1:13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</row>
    <row r="585" spans="1:13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</row>
    <row r="586" spans="1:13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</row>
    <row r="587" spans="1:13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</row>
    <row r="588" spans="1:13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</row>
    <row r="589" spans="1:13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</row>
    <row r="590" spans="1:13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</row>
    <row r="591" spans="1:13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</row>
    <row r="592" spans="1:13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</row>
    <row r="593" spans="1:13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</row>
    <row r="594" spans="1:13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</row>
    <row r="595" spans="1:13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</row>
    <row r="596" spans="1:13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</row>
    <row r="597" spans="1:13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</row>
    <row r="598" spans="1:13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</row>
    <row r="599" spans="1:13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</row>
    <row r="600" spans="1:13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</row>
    <row r="601" spans="1:13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</row>
    <row r="602" spans="1:13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</row>
    <row r="603" spans="1:13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</row>
    <row r="604" spans="1:13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</row>
    <row r="605" spans="1:13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</row>
    <row r="606" spans="1:13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</row>
    <row r="607" spans="1:13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</row>
    <row r="608" spans="1:13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</row>
    <row r="609" spans="1:13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</row>
    <row r="610" spans="1:13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</row>
    <row r="611" spans="1:13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</row>
    <row r="612" spans="1:13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</row>
    <row r="613" spans="1:13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</row>
    <row r="614" spans="1:13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</row>
    <row r="615" spans="1:13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</row>
    <row r="616" spans="1:13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</row>
    <row r="617" spans="1:13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</row>
    <row r="618" spans="1:13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</row>
    <row r="619" spans="1:13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</row>
    <row r="620" spans="1:13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</row>
    <row r="621" spans="1:13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</row>
    <row r="622" spans="1:13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</row>
    <row r="623" spans="1:13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</row>
    <row r="624" spans="1:13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</row>
    <row r="625" spans="1:13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</row>
    <row r="626" spans="1:13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</row>
    <row r="627" spans="1:13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</row>
    <row r="628" spans="1:13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</row>
    <row r="629" spans="1:13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</row>
    <row r="630" spans="1:13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</row>
    <row r="631" spans="1:13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</row>
    <row r="632" spans="1:13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</row>
    <row r="633" spans="1:13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</row>
    <row r="634" spans="1:13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</row>
    <row r="635" spans="1:13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</row>
    <row r="636" spans="1:13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</row>
    <row r="637" spans="1:13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</row>
    <row r="638" spans="1:13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</row>
    <row r="639" spans="1:13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</row>
    <row r="640" spans="1:13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</row>
    <row r="641" spans="1:13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</row>
    <row r="642" spans="1:13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</row>
    <row r="643" spans="1:13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</row>
    <row r="644" spans="1:13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</row>
    <row r="645" spans="1:13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</row>
    <row r="646" spans="1:13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</row>
    <row r="647" spans="1:13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</row>
    <row r="648" spans="1:13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</row>
    <row r="649" spans="1:13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</row>
    <row r="650" spans="1:13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</row>
    <row r="651" spans="1:13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</row>
    <row r="652" spans="1:13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</row>
    <row r="653" spans="1:13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</row>
    <row r="654" spans="1:13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</row>
    <row r="655" spans="1:13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</row>
    <row r="656" spans="1:13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</row>
    <row r="657" spans="1:13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</row>
    <row r="658" spans="1:13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</row>
    <row r="659" spans="1:13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</row>
    <row r="660" spans="1:13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</row>
    <row r="661" spans="1:13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</row>
    <row r="662" spans="1:13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</row>
    <row r="663" spans="1:13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</row>
    <row r="664" spans="1:13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</row>
    <row r="665" spans="1:13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</row>
    <row r="666" spans="1:13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</row>
    <row r="667" spans="1:13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</row>
    <row r="668" spans="1:13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</row>
    <row r="669" spans="1:13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</row>
    <row r="670" spans="1:13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</row>
    <row r="671" spans="1:13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</row>
    <row r="672" spans="1:13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</row>
    <row r="673" spans="1:13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</row>
    <row r="674" spans="1:13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</row>
    <row r="675" spans="1:13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</row>
    <row r="676" spans="1:13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</row>
    <row r="677" spans="1:13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</row>
    <row r="678" spans="1:13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</row>
    <row r="679" spans="1:13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</row>
    <row r="680" spans="1:13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</row>
    <row r="681" spans="1:13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</row>
    <row r="682" spans="1:13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</row>
    <row r="683" spans="1:13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</row>
    <row r="684" spans="1:13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</row>
    <row r="685" spans="1:13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</row>
    <row r="686" spans="1:13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</row>
    <row r="687" spans="1:13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</row>
    <row r="688" spans="1:13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</row>
    <row r="689" spans="1:13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</row>
    <row r="690" spans="1:13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</row>
    <row r="691" spans="1:13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</row>
    <row r="692" spans="1:13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</row>
    <row r="693" spans="1:13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</row>
    <row r="694" spans="1:13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</row>
    <row r="695" spans="1:13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</row>
    <row r="696" spans="1:13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</row>
    <row r="697" spans="1:13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</row>
    <row r="698" spans="1:13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</row>
    <row r="699" spans="1:13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</row>
    <row r="700" spans="1:13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</row>
    <row r="701" spans="1:13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</row>
    <row r="702" spans="1:13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</row>
    <row r="703" spans="1:13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</row>
    <row r="704" spans="1:13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</row>
    <row r="705" spans="1:13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</row>
    <row r="706" spans="1:13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</row>
    <row r="707" spans="1:13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</row>
    <row r="708" spans="1:13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</row>
    <row r="709" spans="1:13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</row>
    <row r="710" spans="1:13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</row>
    <row r="711" spans="1:13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</row>
    <row r="712" spans="1:13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</row>
    <row r="713" spans="1:13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</row>
    <row r="714" spans="1:13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</row>
    <row r="715" spans="1:13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</row>
    <row r="716" spans="1:13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</row>
    <row r="717" spans="1:13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</row>
    <row r="718" spans="1:13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</row>
    <row r="719" spans="1:13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</row>
    <row r="720" spans="1:13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</row>
    <row r="721" spans="1:13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</row>
    <row r="722" spans="1:13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</row>
    <row r="723" spans="1:13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</row>
    <row r="724" spans="1:13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</row>
    <row r="725" spans="1:13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</row>
    <row r="726" spans="1:13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</row>
    <row r="727" spans="1:13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</row>
    <row r="728" spans="1:13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</row>
    <row r="729" spans="1:13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</row>
    <row r="730" spans="1:13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</row>
    <row r="731" spans="1:13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</row>
    <row r="732" spans="1:13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</row>
    <row r="733" spans="1:13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</row>
    <row r="734" spans="1:13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</row>
    <row r="735" spans="1:13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</row>
    <row r="736" spans="1:13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</row>
    <row r="737" spans="1:13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</row>
    <row r="738" spans="1:13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</row>
    <row r="739" spans="1:13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</row>
    <row r="740" spans="1:13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</row>
    <row r="741" spans="1:13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</row>
    <row r="742" spans="1:13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</row>
    <row r="743" spans="1:13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</row>
    <row r="744" spans="1:13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</row>
    <row r="745" spans="1:13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</row>
    <row r="746" spans="1:13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</row>
    <row r="747" spans="1:13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</row>
    <row r="748" spans="1:13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</row>
    <row r="749" spans="1:13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</row>
    <row r="750" spans="1:13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</row>
    <row r="751" spans="1:13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</row>
    <row r="752" spans="1:13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</row>
    <row r="753" spans="1:13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</row>
    <row r="754" spans="1:13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</row>
    <row r="755" spans="1:13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</row>
    <row r="756" spans="1:13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</row>
    <row r="757" spans="1:13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</row>
    <row r="758" spans="1:13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</row>
    <row r="759" spans="1:13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</row>
    <row r="760" spans="1:13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</row>
    <row r="761" spans="1:13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</row>
    <row r="762" spans="1:13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</row>
    <row r="763" spans="1:13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</row>
    <row r="764" spans="1:13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</row>
    <row r="765" spans="1:13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</row>
    <row r="766" spans="1:13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</row>
    <row r="767" spans="1:13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</row>
    <row r="768" spans="1:13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</row>
    <row r="769" spans="1:13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</row>
    <row r="770" spans="1:13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</row>
    <row r="771" spans="1:13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</row>
    <row r="772" spans="1:13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</row>
    <row r="773" spans="1:13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</row>
    <row r="774" spans="1:13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</row>
    <row r="775" spans="1:13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</row>
    <row r="776" spans="1:13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</row>
    <row r="777" spans="1:13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</row>
    <row r="778" spans="1:13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</row>
    <row r="779" spans="1:13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</row>
    <row r="780" spans="1:13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</row>
    <row r="781" spans="1:13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</row>
    <row r="782" spans="1:13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</row>
    <row r="783" spans="1:13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</row>
    <row r="784" spans="1:13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</row>
    <row r="785" spans="1:13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</row>
    <row r="786" spans="1:13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</row>
    <row r="787" spans="1:13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</row>
    <row r="788" spans="1:13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</row>
    <row r="789" spans="1:13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</row>
    <row r="790" spans="1:13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</row>
    <row r="791" spans="1:13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</row>
    <row r="792" spans="1:13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</row>
    <row r="793" spans="1:13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</row>
    <row r="794" spans="1:13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</row>
    <row r="795" spans="1:13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</row>
    <row r="796" spans="1:13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</row>
    <row r="797" spans="1:13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</row>
    <row r="798" spans="1:13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</row>
    <row r="799" spans="1:13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</row>
    <row r="800" spans="1:13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</row>
    <row r="801" spans="1:13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</row>
    <row r="802" spans="1:13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</row>
    <row r="803" spans="1:13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</row>
    <row r="804" spans="1:13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</row>
    <row r="805" spans="1:13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</row>
    <row r="806" spans="1:13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</row>
    <row r="807" spans="1:13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</row>
    <row r="808" spans="1:13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</row>
    <row r="809" spans="1:13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</row>
    <row r="810" spans="1:13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</row>
    <row r="811" spans="1:13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</row>
    <row r="812" spans="1:13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</row>
    <row r="813" spans="1:13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</row>
    <row r="814" spans="1:13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</row>
    <row r="815" spans="1:13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</row>
    <row r="816" spans="1:13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</row>
    <row r="817" spans="1:13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</row>
    <row r="818" spans="1:13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</row>
    <row r="819" spans="1:13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</row>
    <row r="820" spans="1:13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</row>
    <row r="821" spans="1:13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</row>
    <row r="822" spans="1:13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</row>
    <row r="823" spans="1:13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</row>
    <row r="824" spans="1:13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</row>
    <row r="825" spans="1:13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</row>
    <row r="826" spans="1:13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</row>
    <row r="827" spans="1:13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</row>
    <row r="828" spans="1:13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</row>
    <row r="829" spans="1:13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</row>
    <row r="830" spans="1:13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</row>
    <row r="831" spans="1:13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</row>
    <row r="832" spans="1:13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</row>
    <row r="833" spans="1:13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</row>
    <row r="834" spans="1:13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</row>
    <row r="835" spans="1:13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</row>
    <row r="836" spans="1:13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</row>
    <row r="837" spans="1:13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</row>
    <row r="838" spans="1:13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</row>
    <row r="839" spans="1:13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</row>
    <row r="840" spans="1:13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</row>
    <row r="841" spans="1:13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</row>
    <row r="842" spans="1:13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</row>
    <row r="843" spans="1:13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</row>
    <row r="844" spans="1:13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</row>
    <row r="845" spans="1:13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</row>
    <row r="846" spans="1:13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</row>
    <row r="847" spans="1:13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</row>
    <row r="848" spans="1:13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</row>
    <row r="849" spans="1:13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</row>
    <row r="850" spans="1:13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</row>
    <row r="851" spans="1:13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</row>
    <row r="852" spans="1:13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</row>
    <row r="853" spans="1:13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</row>
    <row r="854" spans="1:13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</row>
    <row r="855" spans="1:13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</row>
    <row r="856" spans="1:13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</row>
    <row r="857" spans="1:13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</row>
    <row r="858" spans="1:13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</row>
    <row r="859" spans="1:13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</row>
    <row r="860" spans="1:13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</row>
    <row r="861" spans="1:13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</row>
    <row r="862" spans="1:13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</row>
    <row r="863" spans="1:13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</row>
    <row r="864" spans="1:13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</row>
    <row r="865" spans="1:13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</row>
    <row r="866" spans="1:13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</row>
    <row r="867" spans="1:13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</row>
    <row r="868" spans="1:13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</row>
    <row r="869" spans="1:13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</row>
    <row r="870" spans="1:13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</row>
    <row r="871" spans="1:13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</row>
    <row r="872" spans="1:13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</row>
    <row r="873" spans="1:13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</row>
    <row r="874" spans="1:13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</row>
    <row r="875" spans="1:13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</row>
    <row r="876" spans="1:13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</row>
    <row r="877" spans="1:13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</row>
    <row r="878" spans="1:13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</row>
    <row r="879" spans="1:13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</row>
    <row r="880" spans="1:13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</row>
    <row r="881" spans="1:13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</row>
    <row r="882" spans="1:13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</row>
    <row r="883" spans="1:13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</row>
    <row r="884" spans="1:13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</row>
    <row r="885" spans="1:13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</row>
    <row r="886" spans="1:13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</row>
    <row r="887" spans="1:13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</row>
    <row r="888" spans="1:13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</row>
    <row r="889" spans="1:13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</row>
    <row r="890" spans="1:13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</row>
    <row r="891" spans="1:13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</row>
    <row r="892" spans="1:13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</row>
    <row r="893" spans="1:13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</row>
    <row r="894" spans="1:13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</row>
    <row r="895" spans="1:13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</row>
    <row r="896" spans="1:13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</row>
    <row r="897" spans="1:13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</row>
    <row r="898" spans="1:13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</row>
    <row r="899" spans="1:13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</row>
    <row r="900" spans="1:13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</row>
    <row r="901" spans="1:13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</row>
    <row r="902" spans="1:13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</row>
    <row r="903" spans="1:13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</row>
    <row r="904" spans="1:13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</row>
    <row r="905" spans="1:13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</row>
    <row r="906" spans="1:13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</row>
    <row r="907" spans="1:13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</row>
    <row r="908" spans="1:13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</row>
    <row r="909" spans="1:13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</row>
    <row r="910" spans="1:13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</row>
    <row r="911" spans="1:13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</row>
    <row r="912" spans="1:13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</row>
    <row r="913" spans="1:13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</row>
    <row r="914" spans="1:13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</row>
    <row r="915" spans="1:13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</row>
    <row r="916" spans="1:13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</row>
    <row r="917" spans="1:13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</row>
    <row r="918" spans="1:13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</row>
    <row r="919" spans="1:13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</row>
    <row r="920" spans="1:13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</row>
    <row r="921" spans="1:13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</row>
    <row r="922" spans="1:13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</row>
    <row r="923" spans="1:13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</row>
    <row r="924" spans="1:13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</row>
    <row r="925" spans="1:13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</row>
    <row r="926" spans="1:13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</row>
    <row r="927" spans="1:13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</row>
    <row r="928" spans="1:13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</row>
    <row r="929" spans="1:13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</row>
    <row r="930" spans="1:13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</row>
    <row r="931" spans="1:13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</row>
    <row r="932" spans="1:13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</row>
    <row r="933" spans="1:13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</row>
    <row r="934" spans="1:13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</row>
    <row r="935" spans="1:13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</row>
    <row r="936" spans="1:13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</row>
    <row r="937" spans="1:13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</row>
    <row r="938" spans="1:13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</row>
    <row r="939" spans="1:13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</row>
    <row r="940" spans="1:13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</row>
    <row r="941" spans="1:13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</row>
    <row r="942" spans="1:13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</row>
    <row r="943" spans="1:13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</row>
    <row r="944" spans="1:13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</row>
    <row r="945" spans="1:13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</row>
    <row r="946" spans="1:13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</row>
    <row r="947" spans="1:13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</row>
    <row r="948" spans="1:13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</row>
    <row r="949" spans="1:13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</row>
    <row r="950" spans="1:13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</row>
    <row r="951" spans="1:13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</row>
    <row r="952" spans="1:13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</row>
    <row r="953" spans="1:13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</row>
    <row r="954" spans="1:13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</row>
    <row r="955" spans="1:13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</row>
    <row r="956" spans="1:13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</row>
    <row r="957" spans="1:13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</row>
    <row r="958" spans="1:13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</row>
    <row r="959" spans="1:13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</row>
    <row r="960" spans="1:13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</row>
    <row r="961" spans="1:13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</row>
    <row r="962" spans="1:13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</row>
    <row r="963" spans="1:13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</row>
    <row r="964" spans="1:13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</row>
    <row r="965" spans="1:13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</row>
    <row r="966" spans="1:13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</row>
    <row r="967" spans="1:13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</row>
    <row r="968" spans="1:13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</row>
    <row r="969" spans="1:13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</row>
    <row r="970" spans="1:13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</row>
    <row r="971" spans="1:13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</row>
    <row r="972" spans="1:13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</row>
    <row r="973" spans="1:13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</row>
    <row r="974" spans="1:13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</row>
    <row r="975" spans="1:13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</row>
    <row r="976" spans="1:13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</row>
    <row r="977" spans="1:13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</row>
    <row r="978" spans="1:13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</row>
    <row r="979" spans="1:13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</row>
    <row r="980" spans="1:13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</row>
    <row r="981" spans="1:13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</row>
    <row r="982" spans="1:13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</row>
    <row r="983" spans="1:13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</row>
    <row r="984" spans="1:13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</row>
    <row r="985" spans="1:13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</row>
    <row r="986" spans="1:13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</row>
    <row r="987" spans="1:13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</row>
    <row r="988" spans="1:13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</row>
    <row r="989" spans="1:13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</row>
    <row r="990" spans="1:13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</row>
    <row r="991" spans="1:13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</row>
    <row r="992" spans="1:13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</row>
    <row r="993" spans="1:13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</row>
    <row r="994" spans="1:13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</row>
    <row r="995" spans="1:13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</row>
    <row r="996" spans="1:13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</row>
    <row r="997" spans="1:13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</row>
    <row r="998" spans="1:13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</row>
    <row r="999" spans="1:13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</row>
    <row r="1000" spans="1:13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</row>
    <row r="1001" spans="1:13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</row>
    <row r="1002" spans="1:13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</row>
    <row r="1003" spans="1:13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</row>
    <row r="1004" spans="1:13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</row>
    <row r="1005" spans="1:13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</row>
    <row r="1006" spans="1:13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</row>
    <row r="1007" spans="1:13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</row>
    <row r="1008" spans="1:13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</row>
    <row r="1009" spans="1:13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</row>
    <row r="1010" spans="1:13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</row>
    <row r="1011" spans="1:13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</row>
    <row r="1012" spans="1:13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</row>
    <row r="1013" spans="1:13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</row>
    <row r="1014" spans="1:13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</row>
    <row r="1015" spans="1:13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</row>
    <row r="1016" spans="1:13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</row>
    <row r="1017" spans="1:13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</row>
    <row r="1018" spans="1:13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</row>
    <row r="1019" spans="1:13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</row>
    <row r="1020" spans="1:13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</row>
    <row r="1021" spans="1:13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</row>
    <row r="1022" spans="1:13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</row>
    <row r="1023" spans="1:13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</row>
    <row r="1024" spans="1:13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</row>
    <row r="1025" spans="1:13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</row>
    <row r="1026" spans="1:13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</row>
    <row r="1027" spans="1:13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</row>
    <row r="1028" spans="1:13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</row>
    <row r="1029" spans="1:13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</row>
    <row r="1030" spans="1:13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</row>
    <row r="1031" spans="1:13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</row>
    <row r="1032" spans="1:13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</row>
    <row r="1033" spans="1:13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</row>
    <row r="1034" spans="1:13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</row>
    <row r="1035" spans="1:13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</row>
    <row r="1036" spans="1:13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</row>
    <row r="1037" spans="1:13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</row>
    <row r="1038" spans="1:13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</row>
    <row r="1039" spans="1:13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</row>
    <row r="1040" spans="1:13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</row>
    <row r="1041" spans="1:13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</row>
    <row r="1042" spans="1:13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</row>
    <row r="1043" spans="1:13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</row>
    <row r="1044" spans="1:13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</row>
    <row r="1045" spans="1:13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</row>
    <row r="1046" spans="1:13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</row>
    <row r="1047" spans="1:13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</row>
    <row r="1048" spans="1:13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</row>
    <row r="1049" spans="1:13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</row>
    <row r="1050" spans="1:13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</row>
    <row r="1051" spans="1:13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</row>
    <row r="1052" spans="1:13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</row>
    <row r="1053" spans="1:13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</row>
    <row r="1054" spans="1:13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</row>
    <row r="1055" spans="1:13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</row>
    <row r="1056" spans="1:13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</row>
    <row r="1057" spans="1:13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</row>
    <row r="1058" spans="1:13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</row>
    <row r="1059" spans="1:13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</row>
    <row r="1060" spans="1:13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</row>
    <row r="1061" spans="1:13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</row>
    <row r="1062" spans="1:13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</row>
    <row r="1063" spans="1:13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</row>
    <row r="1064" spans="1:13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</row>
    <row r="1065" spans="1:13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</row>
    <row r="1066" spans="1:13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</row>
    <row r="1067" spans="1:13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</row>
    <row r="1068" spans="1:13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</row>
    <row r="1069" spans="1:13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</row>
    <row r="1070" spans="1:13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</row>
    <row r="1071" spans="1:13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</row>
    <row r="1072" spans="1:13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</row>
    <row r="1073" spans="1:13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</row>
    <row r="1074" spans="1:13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</row>
    <row r="1075" spans="1:13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</row>
    <row r="1076" spans="1:13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</row>
    <row r="1077" spans="1:13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</row>
    <row r="1078" spans="1:13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</row>
    <row r="1079" spans="1:13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</row>
    <row r="1080" spans="1:13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</row>
    <row r="1081" spans="1:13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</row>
    <row r="1082" spans="1:13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</row>
    <row r="1083" spans="1:13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</row>
    <row r="1084" spans="1:13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</row>
    <row r="1085" spans="1:13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</row>
    <row r="1086" spans="1:13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</row>
    <row r="1087" spans="1:13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</row>
  </sheetData>
  <mergeCells count="2">
    <mergeCell ref="A1:M1"/>
    <mergeCell ref="C2:L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2006-06-19T10:11:12Z</cp:lastPrinted>
  <dcterms:created xsi:type="dcterms:W3CDTF">2003-02-14T09:32:56Z</dcterms:created>
  <dcterms:modified xsi:type="dcterms:W3CDTF">2005-04-19T18:00:49Z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